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WorldCup\download\predictions\"/>
    </mc:Choice>
  </mc:AlternateContent>
  <xr:revisionPtr revIDLastSave="0" documentId="13_ncr:1_{139F4746-A2F8-447C-883A-3FA4E3E35D81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4" l="1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L90" i="4"/>
  <c r="K90" i="4"/>
  <c r="D128" i="4" l="1"/>
  <c r="D92" i="4" l="1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F91" i="4"/>
  <c r="F92" i="4"/>
  <c r="F94" i="4"/>
  <c r="F95" i="4"/>
  <c r="F96" i="4"/>
  <c r="F97" i="4"/>
  <c r="F98" i="4"/>
  <c r="F99" i="4"/>
  <c r="F100" i="4"/>
  <c r="F101" i="4"/>
  <c r="F102" i="4"/>
  <c r="F103" i="4"/>
  <c r="F104" i="4"/>
  <c r="F105" i="4"/>
  <c r="F90" i="4"/>
  <c r="D90" i="4"/>
  <c r="D126" i="4" l="1"/>
  <c r="F124" i="4"/>
  <c r="D124" i="4"/>
  <c r="F122" i="4"/>
  <c r="D122" i="4"/>
  <c r="F121" i="4"/>
  <c r="D121" i="4"/>
  <c r="F119" i="4"/>
  <c r="D119" i="4"/>
  <c r="F118" i="4"/>
  <c r="D118" i="4"/>
  <c r="F117" i="4"/>
  <c r="D117" i="4"/>
  <c r="F116" i="4"/>
  <c r="D116" i="4"/>
  <c r="F114" i="4"/>
  <c r="D114" i="4"/>
  <c r="F113" i="4"/>
  <c r="D113" i="4"/>
  <c r="F112" i="4"/>
  <c r="D112" i="4"/>
  <c r="F111" i="4"/>
  <c r="D111" i="4"/>
  <c r="F110" i="4"/>
  <c r="D110" i="4"/>
  <c r="D109" i="4"/>
  <c r="F108" i="4"/>
  <c r="F107" i="4"/>
  <c r="D107" i="4"/>
  <c r="C9" i="5"/>
  <c r="C8" i="5"/>
  <c r="C7" i="5"/>
  <c r="C6" i="5"/>
  <c r="C5" i="5"/>
  <c r="C4" i="5"/>
  <c r="C3" i="5"/>
  <c r="E175" i="5" l="1"/>
  <c r="C89" i="4" s="1"/>
  <c r="E181" i="5"/>
  <c r="C127" i="4" s="1"/>
  <c r="E190" i="5"/>
  <c r="B3" i="4" s="1"/>
  <c r="E11" i="5"/>
  <c r="F18" i="4" s="1"/>
  <c r="E120" i="5"/>
  <c r="F1" i="5" s="1"/>
  <c r="E6" i="5"/>
  <c r="E14" i="5"/>
  <c r="E22" i="5"/>
  <c r="E30" i="5"/>
  <c r="E38" i="5"/>
  <c r="E46" i="5"/>
  <c r="E54" i="5"/>
  <c r="E62" i="5"/>
  <c r="E70" i="5"/>
  <c r="E78" i="5"/>
  <c r="E86" i="5"/>
  <c r="E94" i="5"/>
  <c r="E104" i="5"/>
  <c r="E112" i="5"/>
  <c r="E122" i="5"/>
  <c r="E131" i="5"/>
  <c r="E139" i="5"/>
  <c r="E147" i="5"/>
  <c r="E156" i="5"/>
  <c r="E166" i="5"/>
  <c r="E174" i="5"/>
  <c r="E184" i="5"/>
  <c r="E20" i="5"/>
  <c r="F30" i="4" s="1"/>
  <c r="E36" i="5"/>
  <c r="E52" i="5"/>
  <c r="E68" i="5"/>
  <c r="E84" i="5"/>
  <c r="E102" i="5"/>
  <c r="E7" i="5"/>
  <c r="E45" i="5"/>
  <c r="F80" i="4" s="1"/>
  <c r="E85" i="5"/>
  <c r="E138" i="5"/>
  <c r="E183" i="5"/>
  <c r="E8" i="5"/>
  <c r="E15" i="5"/>
  <c r="F25" i="4" s="1"/>
  <c r="E23" i="5"/>
  <c r="F39" i="4" s="1"/>
  <c r="E31" i="5"/>
  <c r="F53" i="4" s="1"/>
  <c r="E39" i="5"/>
  <c r="F67" i="4" s="1"/>
  <c r="E47" i="5"/>
  <c r="F81" i="4" s="1"/>
  <c r="E55" i="5"/>
  <c r="E63" i="5"/>
  <c r="E71" i="5"/>
  <c r="E79" i="5"/>
  <c r="E87" i="5"/>
  <c r="E97" i="5"/>
  <c r="E105" i="5"/>
  <c r="E115" i="5"/>
  <c r="E124" i="5"/>
  <c r="E132" i="5"/>
  <c r="E140" i="5"/>
  <c r="E148" i="5"/>
  <c r="E157" i="5"/>
  <c r="E167" i="5"/>
  <c r="E176" i="5"/>
  <c r="C106" i="4" s="1"/>
  <c r="E185" i="5"/>
  <c r="E12" i="5"/>
  <c r="E28" i="5"/>
  <c r="E44" i="5"/>
  <c r="E60" i="5"/>
  <c r="E76" i="5"/>
  <c r="E92" i="5"/>
  <c r="E110" i="5"/>
  <c r="E13" i="5"/>
  <c r="F24" i="4" s="1"/>
  <c r="E29" i="5"/>
  <c r="F52" i="4" s="1"/>
  <c r="E53" i="5"/>
  <c r="E69" i="5"/>
  <c r="E93" i="5"/>
  <c r="E111" i="5"/>
  <c r="E130" i="5"/>
  <c r="E154" i="5"/>
  <c r="E165" i="5"/>
  <c r="C1" i="4" s="1"/>
  <c r="E16" i="5"/>
  <c r="E24" i="5"/>
  <c r="E32" i="5"/>
  <c r="E40" i="5"/>
  <c r="E48" i="5"/>
  <c r="E56" i="5"/>
  <c r="E64" i="5"/>
  <c r="E72" i="5"/>
  <c r="E80" i="5"/>
  <c r="E88" i="5"/>
  <c r="E98" i="5"/>
  <c r="E106" i="5"/>
  <c r="E116" i="5"/>
  <c r="E125" i="5"/>
  <c r="E133" i="5"/>
  <c r="E141" i="5"/>
  <c r="E149" i="5"/>
  <c r="E158" i="5"/>
  <c r="E168" i="5"/>
  <c r="E177" i="5"/>
  <c r="C115" i="4" s="1"/>
  <c r="E186" i="5"/>
  <c r="E21" i="5"/>
  <c r="F38" i="4" s="1"/>
  <c r="E37" i="5"/>
  <c r="F66" i="4" s="1"/>
  <c r="E61" i="5"/>
  <c r="E77" i="5"/>
  <c r="E103" i="5"/>
  <c r="E121" i="5"/>
  <c r="E146" i="5"/>
  <c r="E173" i="5"/>
  <c r="E5" i="5"/>
  <c r="F10" i="4" s="1"/>
  <c r="E9" i="5"/>
  <c r="F17" i="4" s="1"/>
  <c r="E17" i="5"/>
  <c r="F31" i="4" s="1"/>
  <c r="E25" i="5"/>
  <c r="F45" i="4" s="1"/>
  <c r="E33" i="5"/>
  <c r="F59" i="4" s="1"/>
  <c r="E41" i="5"/>
  <c r="F73" i="4" s="1"/>
  <c r="E49" i="5"/>
  <c r="E57" i="5"/>
  <c r="E65" i="5"/>
  <c r="E73" i="5"/>
  <c r="E81" i="5"/>
  <c r="E89" i="5"/>
  <c r="E99" i="5"/>
  <c r="E107" i="5"/>
  <c r="E117" i="5"/>
  <c r="E126" i="5"/>
  <c r="E134" i="5"/>
  <c r="E142" i="5"/>
  <c r="E150" i="5"/>
  <c r="E159" i="5"/>
  <c r="E169" i="5"/>
  <c r="E178" i="5"/>
  <c r="C120" i="4" s="1"/>
  <c r="E187" i="5"/>
  <c r="E10" i="5"/>
  <c r="E18" i="5"/>
  <c r="E26" i="5"/>
  <c r="E34" i="5"/>
  <c r="E42" i="5"/>
  <c r="E50" i="5"/>
  <c r="E58" i="5"/>
  <c r="E66" i="5"/>
  <c r="E74" i="5"/>
  <c r="E82" i="5"/>
  <c r="E90" i="5"/>
  <c r="E100" i="5"/>
  <c r="E108" i="5"/>
  <c r="E118" i="5"/>
  <c r="E127" i="5"/>
  <c r="E135" i="5"/>
  <c r="E143" i="5"/>
  <c r="E151" i="5"/>
  <c r="E160" i="5"/>
  <c r="L1" i="5" s="1"/>
  <c r="E170" i="5"/>
  <c r="G4" i="4" s="1"/>
  <c r="E179" i="5"/>
  <c r="C125" i="4" s="1"/>
  <c r="E188" i="5"/>
  <c r="E19" i="5"/>
  <c r="F32" i="4" s="1"/>
  <c r="E27" i="5"/>
  <c r="F46" i="4" s="1"/>
  <c r="E35" i="5"/>
  <c r="F60" i="4" s="1"/>
  <c r="E43" i="5"/>
  <c r="F74" i="4" s="1"/>
  <c r="E51" i="5"/>
  <c r="E59" i="5"/>
  <c r="E67" i="5"/>
  <c r="E75" i="5"/>
  <c r="E83" i="5"/>
  <c r="E91" i="5"/>
  <c r="E101" i="5"/>
  <c r="E109" i="5"/>
  <c r="E119" i="5"/>
  <c r="E128" i="5"/>
  <c r="E136" i="5"/>
  <c r="E144" i="5"/>
  <c r="E152" i="5"/>
  <c r="E161" i="5"/>
  <c r="E171" i="5"/>
  <c r="E180" i="5"/>
  <c r="E189" i="5"/>
  <c r="E129" i="5"/>
  <c r="E137" i="5"/>
  <c r="E145" i="5"/>
  <c r="E153" i="5"/>
  <c r="E162" i="5"/>
  <c r="E172" i="5"/>
  <c r="E182" i="5"/>
  <c r="D73" i="4" l="1"/>
  <c r="F72" i="4"/>
  <c r="D86" i="4"/>
  <c r="D88" i="4"/>
  <c r="F37" i="4"/>
  <c r="D38" i="4"/>
  <c r="D45" i="4"/>
  <c r="F44" i="4"/>
  <c r="F86" i="4"/>
  <c r="D87" i="4"/>
  <c r="D9" i="4"/>
  <c r="D11" i="4"/>
  <c r="F51" i="4"/>
  <c r="D52" i="4"/>
  <c r="D10" i="4"/>
  <c r="F9" i="4"/>
  <c r="D23" i="4"/>
  <c r="D30" i="4"/>
  <c r="D25" i="4"/>
  <c r="D32" i="4"/>
  <c r="D74" i="4"/>
  <c r="D72" i="4"/>
  <c r="F23" i="4"/>
  <c r="D24" i="4"/>
  <c r="D31" i="4"/>
  <c r="F16" i="4"/>
  <c r="D17" i="4"/>
  <c r="F58" i="4"/>
  <c r="D59" i="4"/>
  <c r="D66" i="4"/>
  <c r="F65" i="4"/>
  <c r="D58" i="4"/>
  <c r="D60" i="4"/>
  <c r="F85" i="4"/>
  <c r="F87" i="4"/>
  <c r="D39" i="4"/>
  <c r="D37" i="4"/>
  <c r="D85" i="4"/>
  <c r="F88" i="4"/>
  <c r="D46" i="4"/>
  <c r="D44" i="4"/>
  <c r="D79" i="4"/>
  <c r="D81" i="4"/>
  <c r="F11" i="4"/>
  <c r="D91" i="4"/>
  <c r="F93" i="4"/>
  <c r="F109" i="4"/>
  <c r="D108" i="4"/>
  <c r="D67" i="4"/>
  <c r="D65" i="4"/>
  <c r="D18" i="4"/>
  <c r="D16" i="4"/>
  <c r="F79" i="4"/>
  <c r="D80" i="4"/>
  <c r="D51" i="4"/>
  <c r="D53" i="4"/>
  <c r="C123" i="4"/>
  <c r="D77" i="4"/>
  <c r="F78" i="4"/>
  <c r="F42" i="4"/>
  <c r="D41" i="4"/>
  <c r="F83" i="4"/>
  <c r="F48" i="4"/>
  <c r="D50" i="4"/>
  <c r="C54" i="4"/>
  <c r="C12" i="4"/>
  <c r="C61" i="4"/>
  <c r="C47" i="4"/>
  <c r="C40" i="4"/>
  <c r="C33" i="4"/>
  <c r="C82" i="4"/>
  <c r="C26" i="4"/>
  <c r="C75" i="4"/>
  <c r="C19" i="4"/>
  <c r="C68" i="4"/>
  <c r="F49" i="4"/>
  <c r="D48" i="4"/>
  <c r="D56" i="4"/>
  <c r="F57" i="4"/>
  <c r="D13" i="4"/>
  <c r="F14" i="4"/>
  <c r="F55" i="4"/>
  <c r="D57" i="4"/>
  <c r="D84" i="4"/>
  <c r="D83" i="4"/>
  <c r="F84" i="4"/>
  <c r="D78" i="4"/>
  <c r="F76" i="4"/>
  <c r="F71" i="4"/>
  <c r="D70" i="4"/>
  <c r="F77" i="4"/>
  <c r="D76" i="4"/>
  <c r="D71" i="4"/>
  <c r="F69" i="4"/>
  <c r="D63" i="4"/>
  <c r="F64" i="4"/>
  <c r="D64" i="4"/>
  <c r="F62" i="4"/>
  <c r="F70" i="4"/>
  <c r="D69" i="4"/>
  <c r="F20" i="4"/>
  <c r="D22" i="4"/>
  <c r="F7" i="4"/>
  <c r="D6" i="4"/>
  <c r="F63" i="4"/>
  <c r="D62" i="4"/>
  <c r="D8" i="4"/>
  <c r="F6" i="4"/>
  <c r="F27" i="4"/>
  <c r="D29" i="4"/>
  <c r="F41" i="4"/>
  <c r="D43" i="4"/>
  <c r="F34" i="4"/>
  <c r="D36" i="4"/>
  <c r="D42" i="4"/>
  <c r="F43" i="4"/>
  <c r="F13" i="4"/>
  <c r="D15" i="4"/>
  <c r="F8" i="4"/>
  <c r="D7" i="4"/>
  <c r="D14" i="4"/>
  <c r="F15" i="4"/>
  <c r="D49" i="4"/>
  <c r="F50" i="4"/>
  <c r="F36" i="4"/>
  <c r="D35" i="4"/>
  <c r="F29" i="4"/>
  <c r="D28" i="4"/>
  <c r="F22" i="4"/>
  <c r="D21" i="4"/>
  <c r="F56" i="4"/>
  <c r="D55" i="4"/>
  <c r="F35" i="4"/>
  <c r="D34" i="4"/>
  <c r="D20" i="4"/>
  <c r="F21" i="4"/>
  <c r="F28" i="4"/>
  <c r="D27" i="4"/>
  <c r="C5" i="4"/>
  <c r="L122" i="4"/>
  <c r="K122" i="4"/>
  <c r="L121" i="4"/>
  <c r="K121" i="4"/>
  <c r="L119" i="4"/>
  <c r="K119" i="4"/>
  <c r="L118" i="4"/>
  <c r="K118" i="4"/>
  <c r="L117" i="4"/>
  <c r="K117" i="4"/>
  <c r="L116" i="4"/>
  <c r="K116" i="4"/>
  <c r="L114" i="4"/>
  <c r="K114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26" i="4" l="1"/>
  <c r="K126" i="4"/>
  <c r="L124" i="4"/>
  <c r="K124" i="4"/>
</calcChain>
</file>

<file path=xl/sharedStrings.xml><?xml version="1.0" encoding="utf-8"?>
<sst xmlns="http://schemas.openxmlformats.org/spreadsheetml/2006/main" count="1056" uniqueCount="769">
  <si>
    <t>Getippte Ergebn.</t>
  </si>
  <si>
    <t>Gew/V</t>
  </si>
  <si>
    <t>Diff.</t>
  </si>
  <si>
    <t>exakt</t>
  </si>
  <si>
    <t>Teams</t>
  </si>
  <si>
    <t>Senegal</t>
  </si>
  <si>
    <t>Niederlande</t>
  </si>
  <si>
    <t>Katar</t>
  </si>
  <si>
    <t>Ecuador</t>
  </si>
  <si>
    <t>England</t>
  </si>
  <si>
    <t>Iran</t>
  </si>
  <si>
    <t>USA</t>
  </si>
  <si>
    <t>Wales</t>
  </si>
  <si>
    <t>Argentinien</t>
  </si>
  <si>
    <t>Saudi-Arabien</t>
  </si>
  <si>
    <t>Mexiko</t>
  </si>
  <si>
    <t>Polen</t>
  </si>
  <si>
    <t>Dänemark</t>
  </si>
  <si>
    <t>Tunesien</t>
  </si>
  <si>
    <t>Frankreich</t>
  </si>
  <si>
    <t>Australien</t>
  </si>
  <si>
    <t>Deutschland</t>
  </si>
  <si>
    <t>Japan</t>
  </si>
  <si>
    <t>Spanien</t>
  </si>
  <si>
    <t>Costa Rica</t>
  </si>
  <si>
    <t>Marokko</t>
  </si>
  <si>
    <t>Kroatien</t>
  </si>
  <si>
    <t>Belgien</t>
  </si>
  <si>
    <t>Kanada</t>
  </si>
  <si>
    <t>Schweiz</t>
  </si>
  <si>
    <t>Kamerun</t>
  </si>
  <si>
    <t>Brasilien</t>
  </si>
  <si>
    <t>Serbien</t>
  </si>
  <si>
    <t>Uruguay</t>
  </si>
  <si>
    <t>Südkorea</t>
  </si>
  <si>
    <t>Portugal</t>
  </si>
  <si>
    <t>Ghana</t>
  </si>
  <si>
    <t>Achtelfinale</t>
  </si>
  <si>
    <t>Viertelfinale</t>
  </si>
  <si>
    <t>Halbfinale</t>
  </si>
  <si>
    <t>Dritter Platz</t>
  </si>
  <si>
    <t>Finale</t>
  </si>
  <si>
    <t>Benutzername:</t>
  </si>
  <si>
    <t>german</t>
  </si>
  <si>
    <t>←</t>
  </si>
  <si>
    <t>english</t>
  </si>
  <si>
    <t>FIFA
rank</t>
  </si>
  <si>
    <t>spanish</t>
  </si>
  <si>
    <t>italian</t>
  </si>
  <si>
    <t>french</t>
  </si>
  <si>
    <t>my language</t>
  </si>
  <si>
    <t>Brazil</t>
  </si>
  <si>
    <t>Brasil</t>
  </si>
  <si>
    <t>Brasile</t>
  </si>
  <si>
    <t>Brésil</t>
  </si>
  <si>
    <t>Belgium</t>
  </si>
  <si>
    <t>Bélgica</t>
  </si>
  <si>
    <t>Belgio</t>
  </si>
  <si>
    <t>Belgique</t>
  </si>
  <si>
    <t>France</t>
  </si>
  <si>
    <t>Francia</t>
  </si>
  <si>
    <t>Argentina</t>
  </si>
  <si>
    <t>Argentine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</si>
  <si>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</si>
  <si>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</si>
  <si>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</si>
  <si>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</si>
  <si>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</si>
  <si>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</si>
  <si>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</si>
  <si>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</si>
  <si>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</si>
  <si>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</si>
  <si>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</si>
  <si>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</si>
  <si>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Mexico</t>
  </si>
  <si>
    <t>México</t>
  </si>
  <si>
    <t>Messico</t>
  </si>
  <si>
    <t>Mexique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</si>
  <si>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</si>
  <si>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</si>
  <si>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</si>
  <si>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</si>
  <si>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</si>
  <si>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</si>
  <si>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</si>
  <si>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</si>
  <si>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</si>
  <si>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</si>
  <si>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</si>
  <si>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</si>
  <si>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</si>
  <si>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</si>
  <si>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</si>
  <si>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</si>
  <si>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EE.UU.</t>
  </si>
  <si>
    <t>Croatia</t>
  </si>
  <si>
    <t>Croacia</t>
  </si>
  <si>
    <t>Croazia</t>
  </si>
  <si>
    <t>Croatie</t>
  </si>
  <si>
    <t>Colombia</t>
  </si>
  <si>
    <t>Colombie</t>
  </si>
  <si>
    <t>Kolumbien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</si>
  <si>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</si>
  <si>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</si>
  <si>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</si>
  <si>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</si>
  <si>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</si>
  <si>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</si>
  <si>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</si>
  <si>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</si>
  <si>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Sénégal</t>
  </si>
  <si>
    <t>IR Iran</t>
  </si>
  <si>
    <t>L'Iran</t>
  </si>
  <si>
    <t>Peru</t>
  </si>
  <si>
    <t>Perú</t>
  </si>
  <si>
    <t>Perù</t>
  </si>
  <si>
    <t>Pérou</t>
  </si>
  <si>
    <t>Japón</t>
  </si>
  <si>
    <t>Giappone</t>
  </si>
  <si>
    <t>Japon</t>
  </si>
  <si>
    <t>Morocco</t>
  </si>
  <si>
    <t>Marruecos</t>
  </si>
  <si>
    <t>Marocco</t>
  </si>
  <si>
    <t>Maroc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</si>
  <si>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</si>
  <si>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</si>
  <si>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</si>
  <si>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</si>
  <si>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</si>
  <si>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</si>
  <si>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</si>
  <si>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</si>
  <si>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Chile</t>
  </si>
  <si>
    <t>Cile</t>
  </si>
  <si>
    <t>Chili</t>
  </si>
  <si>
    <t>South Korea</t>
  </si>
  <si>
    <t>Corea del Sur</t>
  </si>
  <si>
    <t>Corea del Sud</t>
  </si>
  <si>
    <t>Corée du Sud</t>
  </si>
  <si>
    <t>Nigeria</t>
  </si>
  <si>
    <t>Egypt</t>
  </si>
  <si>
    <t>Egipto</t>
  </si>
  <si>
    <t>Egitto</t>
  </si>
  <si>
    <t>Egypte</t>
  </si>
  <si>
    <t>Ägypten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</si>
  <si>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</si>
  <si>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</si>
  <si>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</si>
  <si>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</si>
  <si>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</si>
  <si>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</si>
  <si>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</si>
  <si>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</si>
  <si>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Tunisia</t>
  </si>
  <si>
    <t>Túnez</t>
  </si>
  <si>
    <t>Tunisie</t>
  </si>
  <si>
    <t>Russia</t>
  </si>
  <si>
    <t>Rusia</t>
  </si>
  <si>
    <t>Russie</t>
  </si>
  <si>
    <t>Russland</t>
  </si>
  <si>
    <t>Cameroon</t>
  </si>
  <si>
    <t>Camerún</t>
  </si>
  <si>
    <t>Camerun</t>
  </si>
  <si>
    <t>Cameroun</t>
  </si>
  <si>
    <t>Canada</t>
  </si>
  <si>
    <t>Canadá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</si>
  <si>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</si>
  <si>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</si>
  <si>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</si>
  <si>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</si>
  <si>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</si>
  <si>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</si>
  <si>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</si>
  <si>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</si>
  <si>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</si>
  <si>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</si>
  <si>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</si>
  <si>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</si>
  <si>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</si>
  <si>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</si>
  <si>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</si>
  <si>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Australia</t>
  </si>
  <si>
    <t>Australie</t>
  </si>
  <si>
    <t>Turkey</t>
  </si>
  <si>
    <t>Turquía</t>
  </si>
  <si>
    <t>Turchia</t>
  </si>
  <si>
    <t>Turquie</t>
  </si>
  <si>
    <t>Türkei</t>
  </si>
  <si>
    <t>Algeria</t>
  </si>
  <si>
    <t>Argelia</t>
  </si>
  <si>
    <t>Algérie</t>
  </si>
  <si>
    <t>Algerien</t>
  </si>
  <si>
    <t>Slovakia</t>
  </si>
  <si>
    <t>Eslovaquia</t>
  </si>
  <si>
    <t>Slovacchia</t>
  </si>
  <si>
    <t>Slovaquie</t>
  </si>
  <si>
    <t>Slowakei</t>
  </si>
  <si>
    <t>Équateur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</si>
  <si>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</si>
  <si>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</si>
  <si>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</si>
  <si>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</si>
  <si>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</si>
  <si>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</si>
  <si>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</si>
  <si>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</si>
  <si>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Saudi Arabia</t>
  </si>
  <si>
    <t>Arabia Saudita</t>
  </si>
  <si>
    <t>Arabie Saoudite</t>
  </si>
  <si>
    <t>Paraguay</t>
  </si>
  <si>
    <t>Qatar</t>
  </si>
  <si>
    <t>Mali</t>
  </si>
  <si>
    <t>Ivory Coast</t>
  </si>
  <si>
    <t>Costa de Marfil</t>
  </si>
  <si>
    <t>Costa d'Avorio</t>
  </si>
  <si>
    <t>Côte d'Ivoire</t>
  </si>
  <si>
    <t>Elfenbeinküste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</si>
  <si>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</si>
  <si>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</si>
  <si>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</si>
  <si>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</si>
  <si>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</si>
  <si>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</si>
  <si>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</si>
  <si>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</si>
  <si>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</si>
  <si>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Burkina Faso</t>
  </si>
  <si>
    <t>Venezuela</t>
  </si>
  <si>
    <t>Bosnia a. Herzeg.</t>
  </si>
  <si>
    <t>Bosnia y Herzeg.</t>
  </si>
  <si>
    <t>Bosnia ed Erzeg.</t>
  </si>
  <si>
    <t>Bosnie-Herzég.</t>
  </si>
  <si>
    <t>Bosnien/Herzeg.</t>
  </si>
  <si>
    <t>Panama</t>
  </si>
  <si>
    <t>Panamá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</si>
  <si>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</si>
  <si>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</si>
  <si>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</si>
  <si>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</si>
  <si>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</si>
  <si>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</si>
  <si>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</si>
  <si>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</si>
  <si>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</si>
  <si>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</si>
  <si>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Jamaica</t>
  </si>
  <si>
    <t>Giamaica</t>
  </si>
  <si>
    <t>Jamaïque</t>
  </si>
  <si>
    <t>Jamaika</t>
  </si>
  <si>
    <t>Slovenia</t>
  </si>
  <si>
    <t>Eslovenia</t>
  </si>
  <si>
    <t>Slovénie</t>
  </si>
  <si>
    <t>Slowenien</t>
  </si>
  <si>
    <t>Albania</t>
  </si>
  <si>
    <t>Albanie</t>
  </si>
  <si>
    <t>Albanien</t>
  </si>
  <si>
    <t>Congo</t>
  </si>
  <si>
    <t>Kongo</t>
  </si>
  <si>
    <t>Un. Ar. Emirates</t>
  </si>
  <si>
    <t>Emiratos Ár. Un.</t>
  </si>
  <si>
    <t>Emirati Ar. Un.</t>
  </si>
  <si>
    <t>Emirats Ar. Un.</t>
  </si>
  <si>
    <t>Ver. Arab. Emirate</t>
  </si>
  <si>
    <t>South Africa</t>
  </si>
  <si>
    <t>Sudáfrica</t>
  </si>
  <si>
    <t>Sudafrica</t>
  </si>
  <si>
    <t>Afrique du Sud</t>
  </si>
  <si>
    <t>Südafrika</t>
  </si>
  <si>
    <t>Montenegro</t>
  </si>
  <si>
    <t>Monténégro</t>
  </si>
  <si>
    <t>Iraq</t>
  </si>
  <si>
    <t>Irak</t>
  </si>
  <si>
    <t>Bulgaria</t>
  </si>
  <si>
    <t>Bulgarie</t>
  </si>
  <si>
    <t>Bulgarien</t>
  </si>
  <si>
    <t>Israel</t>
  </si>
  <si>
    <t>Israele</t>
  </si>
  <si>
    <t>Israël</t>
  </si>
  <si>
    <t>China</t>
  </si>
  <si>
    <t>Cina</t>
  </si>
  <si>
    <t>Chine</t>
  </si>
  <si>
    <t>Bolivia</t>
  </si>
  <si>
    <t>Bolivie</t>
  </si>
  <si>
    <t>Bolivien</t>
  </si>
  <si>
    <t>Honduras</t>
  </si>
  <si>
    <t>Uzbekistan</t>
  </si>
  <si>
    <t>Uzbekistán</t>
  </si>
  <si>
    <t>Ouzbékistan</t>
  </si>
  <si>
    <t>Usbekistan</t>
  </si>
  <si>
    <t>El Salvador</t>
  </si>
  <si>
    <t>Oman</t>
  </si>
  <si>
    <t>Omán</t>
  </si>
  <si>
    <t>Kosovo</t>
  </si>
  <si>
    <t>Georgia</t>
  </si>
  <si>
    <t>Géorgie</t>
  </si>
  <si>
    <t>Georgien</t>
  </si>
  <si>
    <t>New Zealand</t>
  </si>
  <si>
    <t>Nueva Zelanda</t>
  </si>
  <si>
    <t>Nuova Zelanda</t>
  </si>
  <si>
    <t>Nouvelle-Zélande</t>
  </si>
  <si>
    <t>Neuseeland</t>
  </si>
  <si>
    <t>Playoff UEFA</t>
  </si>
  <si>
    <t>Playoff Int. 1</t>
  </si>
  <si>
    <t>Playoff Int. 2</t>
  </si>
  <si>
    <t>Venue
no.</t>
  </si>
  <si>
    <t>Venues</t>
  </si>
  <si>
    <t>Titles</t>
  </si>
  <si>
    <t>World Cup 2022 in Qatar</t>
  </si>
  <si>
    <t>Copa del Mundo 2022 en Qatar</t>
  </si>
  <si>
    <t>Mondiali 2022 in Qatar</t>
  </si>
  <si>
    <t>Coupe du monde 2022 au Qatar</t>
  </si>
  <si>
    <t>WM 2022 in Katar</t>
  </si>
  <si>
    <t>Direct comparisons</t>
  </si>
  <si>
    <t>Comparaciones directas</t>
  </si>
  <si>
    <t>Confronti diretti</t>
  </si>
  <si>
    <t>Comparaisons directes</t>
  </si>
  <si>
    <t>Direkte Vergleiche</t>
  </si>
  <si>
    <t>Fair play and drawing lots</t>
  </si>
  <si>
    <t>Fair-play et tirage au sort</t>
  </si>
  <si>
    <t>Fair play e sorteggio</t>
  </si>
  <si>
    <t>Fair-Play und Losentscheid</t>
  </si>
  <si>
    <t>Choose time zone</t>
  </si>
  <si>
    <t>Selección de zona horaria</t>
  </si>
  <si>
    <t>Selezione del fuso orario</t>
  </si>
  <si>
    <t>Choix du fuseau horaire</t>
  </si>
  <si>
    <t>Wahl der Zeitzone</t>
  </si>
  <si>
    <t>Matches</t>
  </si>
  <si>
    <t>Partidos</t>
  </si>
  <si>
    <t>Partite</t>
  </si>
  <si>
    <t>Matchs</t>
  </si>
  <si>
    <t>Spiele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</si>
  <si>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</si>
  <si>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</si>
  <si>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</si>
  <si>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</si>
  <si>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</si>
  <si>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</si>
  <si>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</si>
  <si>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</si>
  <si>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</si>
  <si>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</si>
  <si>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</si>
  <si>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Pts.</t>
  </si>
  <si>
    <t>Pt.</t>
  </si>
  <si>
    <t>Pkt.</t>
  </si>
  <si>
    <t>Dif.</t>
  </si>
  <si>
    <t>Goals</t>
  </si>
  <si>
    <t>Goles</t>
  </si>
  <si>
    <t>Gol</t>
  </si>
  <si>
    <t>Buts</t>
  </si>
  <si>
    <t>Tore</t>
  </si>
  <si>
    <t>Total</t>
  </si>
  <si>
    <t>Totale</t>
  </si>
  <si>
    <t>Fair Play/Lot</t>
  </si>
  <si>
    <t>Fair Play/Sort.</t>
  </si>
  <si>
    <t>Fair-Play/Sort</t>
  </si>
  <si>
    <t>Fair-Play/Los</t>
  </si>
  <si>
    <t>Not clear</t>
  </si>
  <si>
    <t>No es claro</t>
  </si>
  <si>
    <t>Non chiaro</t>
  </si>
  <si>
    <t>Pas clair</t>
  </si>
  <si>
    <t>Nicht klar</t>
  </si>
  <si>
    <t>Dir. Conp.(2)</t>
  </si>
  <si>
    <t>Comp. dir.(2)</t>
  </si>
  <si>
    <t>Confr. dir.(2)</t>
  </si>
  <si>
    <t>Dir. Vergl.(2)</t>
  </si>
  <si>
    <t>Dir. Comp.(3)</t>
  </si>
  <si>
    <t>Comp. dir.(3)</t>
  </si>
  <si>
    <t>Confr. dir.(3)</t>
  </si>
  <si>
    <t>Dir. Vergl.(3)</t>
  </si>
  <si>
    <t>Final table</t>
  </si>
  <si>
    <t>Mesa final</t>
  </si>
  <si>
    <t>Tavolo finale</t>
  </si>
  <si>
    <t>Tableau final</t>
  </si>
  <si>
    <t>Schlusstabelle</t>
  </si>
  <si>
    <t>World Champion 2022:</t>
  </si>
  <si>
    <t>Campeón del Mundo 2022:</t>
  </si>
  <si>
    <t>Campione del mondo 2022:</t>
  </si>
  <si>
    <t>Champion du monde 2022:</t>
  </si>
  <si>
    <t>Weltmeister 2022:</t>
  </si>
  <si>
    <t>Round of 16 - 1</t>
  </si>
  <si>
    <t>Octavos de final 1</t>
  </si>
  <si>
    <t>Ottavi di finale 1</t>
  </si>
  <si>
    <t>huitièmes de finale 1</t>
  </si>
  <si>
    <t>Achtelfinale 1</t>
  </si>
  <si>
    <t>Round of 16 - 2</t>
  </si>
  <si>
    <t>Octavos de final 2</t>
  </si>
  <si>
    <t>Ottavi di finale 2</t>
  </si>
  <si>
    <t>huitièmes de finale 2</t>
  </si>
  <si>
    <t>Achtelfinale 2</t>
  </si>
  <si>
    <t>Round of 16 - 3</t>
  </si>
  <si>
    <t>Octavos de final 3</t>
  </si>
  <si>
    <t>Ottavi di finale 3</t>
  </si>
  <si>
    <t>huitièmes de finale 3</t>
  </si>
  <si>
    <t>Achtelfinale 3</t>
  </si>
  <si>
    <t>Round of 16 - 4</t>
  </si>
  <si>
    <t>Octavos de final 4</t>
  </si>
  <si>
    <t>Ottavi di finale 4</t>
  </si>
  <si>
    <t>huitièmes de finale 4</t>
  </si>
  <si>
    <t>Achtelfinale 4</t>
  </si>
  <si>
    <t>Round of 16 - 5</t>
  </si>
  <si>
    <t>Octavos de final 5</t>
  </si>
  <si>
    <t>Ottavi di finale 5</t>
  </si>
  <si>
    <t>huitièmes de finale 5</t>
  </si>
  <si>
    <t>Achtelfinale 5</t>
  </si>
  <si>
    <t>Round of 16 - 6</t>
  </si>
  <si>
    <t>Octavos de final 6</t>
  </si>
  <si>
    <t>Ottavi di finale 6</t>
  </si>
  <si>
    <t>huitièmes de finale 6</t>
  </si>
  <si>
    <t>Achtelfinale 6</t>
  </si>
  <si>
    <t>Round of 16 - 7</t>
  </si>
  <si>
    <t>Octavos de final 7</t>
  </si>
  <si>
    <t>Ottavi di finale 7</t>
  </si>
  <si>
    <t>huitièmes de finale 7</t>
  </si>
  <si>
    <t>Achtelfinale 7</t>
  </si>
  <si>
    <t>Round of 16 - 8</t>
  </si>
  <si>
    <t>Octavos de final 8</t>
  </si>
  <si>
    <t>Ottavi di finale 8</t>
  </si>
  <si>
    <t>huitièmes de finale 8</t>
  </si>
  <si>
    <t>Achtelfinale 8</t>
  </si>
  <si>
    <t>Quarter final 1</t>
  </si>
  <si>
    <t>Cuartos de final 1</t>
  </si>
  <si>
    <t>Quarti di finale 1</t>
  </si>
  <si>
    <t>Quarts de finale 1</t>
  </si>
  <si>
    <t>Viertelfinale 1</t>
  </si>
  <si>
    <t>Quarter final 2</t>
  </si>
  <si>
    <t>Cuartos de final 2</t>
  </si>
  <si>
    <t>Quarti di finale 2</t>
  </si>
  <si>
    <t>Quarts de finale 2</t>
  </si>
  <si>
    <t>Viertelfinale 2</t>
  </si>
  <si>
    <t>Quarter final 3</t>
  </si>
  <si>
    <t>Cuartos de final 3</t>
  </si>
  <si>
    <t>Quarti di finale 3</t>
  </si>
  <si>
    <t>Quarts de finale 3</t>
  </si>
  <si>
    <t>Viertelfinale 3</t>
  </si>
  <si>
    <t>Quarter final 4</t>
  </si>
  <si>
    <t>Cuartos de final 4</t>
  </si>
  <si>
    <t>Quarti di finale 4</t>
  </si>
  <si>
    <t>Quarts de finale 4</t>
  </si>
  <si>
    <t>Viertelfinale 4</t>
  </si>
  <si>
    <t>Semi-Final 1</t>
  </si>
  <si>
    <t>Semifinales 1</t>
  </si>
  <si>
    <t>Semifinali 1</t>
  </si>
  <si>
    <t>Demi-finales 1</t>
  </si>
  <si>
    <t>Halbfinale 1</t>
  </si>
  <si>
    <t>Semi-Final 2</t>
  </si>
  <si>
    <t>Semifinales 2</t>
  </si>
  <si>
    <t>Semifinali 2</t>
  </si>
  <si>
    <t>Demi-finales 2</t>
  </si>
  <si>
    <t>Halbfinale 2</t>
  </si>
  <si>
    <t>Third place</t>
  </si>
  <si>
    <t>Tercer lugar</t>
  </si>
  <si>
    <t>Terzo posto</t>
  </si>
  <si>
    <t>Troisième place</t>
  </si>
  <si>
    <t>Final</t>
  </si>
  <si>
    <t>Bonus</t>
  </si>
  <si>
    <t>Prima</t>
  </si>
  <si>
    <t>Prime</t>
  </si>
  <si>
    <t>Penalty shoot-out:</t>
  </si>
  <si>
    <t>Tiro de penalti:</t>
  </si>
  <si>
    <t>Tiro di rigore:</t>
  </si>
  <si>
    <t>Tirs au but :</t>
  </si>
  <si>
    <t>Elfmeterschießen:</t>
  </si>
  <si>
    <t>Message</t>
  </si>
  <si>
    <t>Groups with fair play valuation or drawing lots:</t>
  </si>
  <si>
    <t>Grupos con valoración de fair play o sorteo:</t>
  </si>
  <si>
    <t>Gruppi con valutazione fair play o sorteggio:</t>
  </si>
  <si>
    <t>Groupes avec valorisation fair-play ou tirage au sort :</t>
  </si>
  <si>
    <t>Gruppen mit Fair-Play-Wertung oder Losentscheid:</t>
  </si>
  <si>
    <t>The placement has been clarified in all groups.</t>
  </si>
  <si>
    <t>La ubicación se ha aclarado en todos los grupos.</t>
  </si>
  <si>
    <t>Il posizionamento è stato chiarito in tutti i gruppi.</t>
  </si>
  <si>
    <t>Le placement a été clarifié dans tous les groupes.</t>
  </si>
  <si>
    <t>Die Platzierung ist in allen Gruppen geklärt.</t>
  </si>
  <si>
    <t xml:space="preserve"> and </t>
  </si>
  <si>
    <t xml:space="preserve"> y </t>
  </si>
  <si>
    <t xml:space="preserve"> e </t>
  </si>
  <si>
    <t xml:space="preserve"> et </t>
  </si>
  <si>
    <t xml:space="preserve"> und </t>
  </si>
  <si>
    <t>Invalid result!</t>
  </si>
  <si>
    <t>¡Resultado no válido!</t>
  </si>
  <si>
    <t>Risultato non valido</t>
  </si>
  <si>
    <t>Résultat invalide !</t>
  </si>
  <si>
    <t>Unzulässiges Ergebnis!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</si>
  <si>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</si>
  <si>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</si>
  <si>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</si>
  <si>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</si>
  <si>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</si>
  <si>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 xml:space="preserve"> - </t>
  </si>
  <si>
    <t xml:space="preserve"> : </t>
  </si>
  <si>
    <t>Predictions</t>
  </si>
  <si>
    <t>Predicciones</t>
  </si>
  <si>
    <t>Predizioni</t>
  </si>
  <si>
    <t>Prédictions</t>
  </si>
  <si>
    <t>Correct Results</t>
  </si>
  <si>
    <t>Resultados correctos</t>
  </si>
  <si>
    <t>Risultati corretti</t>
  </si>
  <si>
    <t>Résultats corrects</t>
  </si>
  <si>
    <t>Korrekte Ergebnisse</t>
  </si>
  <si>
    <t>Result</t>
  </si>
  <si>
    <t>result.</t>
  </si>
  <si>
    <t>risult.</t>
  </si>
  <si>
    <t>résult.</t>
  </si>
  <si>
    <t>Ergebn.</t>
  </si>
  <si>
    <t>With factor:</t>
  </si>
  <si>
    <t>Con factor:</t>
  </si>
  <si>
    <t>Con fattore:</t>
  </si>
  <si>
    <t>Avec facteur:</t>
  </si>
  <si>
    <t>Mit Faktor:</t>
  </si>
  <si>
    <t>Sum:</t>
  </si>
  <si>
    <t>Total:</t>
  </si>
  <si>
    <t>Totale:</t>
  </si>
  <si>
    <t>Summe:</t>
  </si>
  <si>
    <t>Predicted results</t>
  </si>
  <si>
    <t>Result. previstos</t>
  </si>
  <si>
    <t>Risult. Previsti</t>
  </si>
  <si>
    <t>Résult. prévus</t>
  </si>
  <si>
    <t>Win/L</t>
  </si>
  <si>
    <t>Gan/P</t>
  </si>
  <si>
    <t>Vin/P</t>
  </si>
  <si>
    <t>Gag/P</t>
  </si>
  <si>
    <t>GD</t>
  </si>
  <si>
    <t>difer.</t>
  </si>
  <si>
    <t>diff.</t>
  </si>
  <si>
    <t>exact</t>
  </si>
  <si>
    <t>exact.</t>
  </si>
  <si>
    <t>esatt.</t>
  </si>
  <si>
    <t>teams</t>
  </si>
  <si>
    <t>equip.</t>
  </si>
  <si>
    <t>squad.</t>
  </si>
  <si>
    <t>équip.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</si>
  <si>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</si>
  <si>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</si>
  <si>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</si>
  <si>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</si>
  <si>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</si>
  <si>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</si>
  <si>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</si>
  <si>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</si>
  <si>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</si>
  <si>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</si>
  <si>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</si>
  <si>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</si>
  <si>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Hint</t>
  </si>
  <si>
    <t>Noticia</t>
  </si>
  <si>
    <t>Avviso</t>
  </si>
  <si>
    <t>Avis</t>
  </si>
  <si>
    <t>Hinweis</t>
  </si>
  <si>
    <t>Factors</t>
  </si>
  <si>
    <t>Factores</t>
  </si>
  <si>
    <t>Fattori</t>
  </si>
  <si>
    <t>Facteurs</t>
  </si>
  <si>
    <t>Faktoren</t>
  </si>
  <si>
    <t>Factor win/lose:</t>
  </si>
  <si>
    <t>Factor ganado/perdido:</t>
  </si>
  <si>
    <t>Fattore vinto/perso:</t>
  </si>
  <si>
    <t>Facteur gagné/perdu:</t>
  </si>
  <si>
    <t>Faktor Gewonnen/Verloren:</t>
  </si>
  <si>
    <t>Factor goal difference:</t>
  </si>
  <si>
    <t>Factor de diferencia de goles:</t>
  </si>
  <si>
    <t>Fattore differenza reti:</t>
  </si>
  <si>
    <t>Facteur de différence de buts:</t>
  </si>
  <si>
    <t>Faktor Tordifferenz:</t>
  </si>
  <si>
    <t>Factor goals exact:</t>
  </si>
  <si>
    <t>Factorizar goles exactamente:</t>
  </si>
  <si>
    <t>fattore numero di gol è esatto:</t>
  </si>
  <si>
    <t>Facteur nombre de buts correct:</t>
  </si>
  <si>
    <t>Faktor Tore exakt:</t>
  </si>
  <si>
    <t>Factor correct team:</t>
  </si>
  <si>
    <t>Factor de equipo correcto:</t>
  </si>
  <si>
    <t>Fattore squadra corretto:</t>
  </si>
  <si>
    <t>Facteur d'équipe correct:</t>
  </si>
  <si>
    <t>Faktor korrektes Team:</t>
  </si>
  <si>
    <t>To add more people, simply select the columns AS to BC and copy them to the right as often as you like. Finished.</t>
  </si>
  <si>
    <t>Para agregar más personas, simplemente marque las columnas AS a BC y cópielas a la derecha con la frecuencia que desee. Acabado.</t>
  </si>
  <si>
    <t>Per aggiungere più persone, contrassegna semplicemente le colonne da AS a BC e copiale a destra tutte le volte che vuoi. Finito.</t>
  </si>
  <si>
    <t>Pour ajouter plus de personnes, marquez simplement les colonnes AS à BC et copiez-les à droite aussi souvent que vous le souhaitez. Achevé.</t>
  </si>
  <si>
    <t>Um weitere Personen hinzuzufügen, markiere einfach die Spalten AS bis BC und kopiere sie beliebig oft nach rechts. Fertig.</t>
  </si>
  <si>
    <t>To predict the teams in the KO round, enter (e.g. in columns I and K) the numbers of the teams.</t>
  </si>
  <si>
    <t>Para predecir los equipos en la ronda de KO, ingrese (por ejemplo, en las columnas I y K) los números de los equipos.</t>
  </si>
  <si>
    <t>Per pronosticare le squadre nel girone KO, inserisci (es. nelle colonne I e K) i numeri delle squadre.</t>
  </si>
  <si>
    <t>Pour prédire les équipes dans le tour KO, entrez (par exemple dans les colonnes I et K) les numéros des équipes.</t>
  </si>
  <si>
    <t>Um die Teams in der KO-Runde vorherzusagen, gib (z.B. in den Spalten I und K) die Nummern der Teams ein.</t>
  </si>
  <si>
    <r>
      <t xml:space="preserve">  </t>
    </r>
    <r>
      <rPr>
        <b/>
        <sz val="11"/>
        <color theme="1"/>
        <rFont val="Calibri"/>
        <family val="2"/>
        <scheme val="minor"/>
      </rPr>
      <t>Pts.</t>
    </r>
    <r>
      <rPr>
        <sz val="11"/>
        <color theme="1"/>
        <rFont val="Calibri"/>
        <family val="2"/>
        <scheme val="minor"/>
      </rPr>
      <t xml:space="preserve">     Goals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</si>
  <si>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Goles</t>
    </r>
  </si>
  <si>
    <r>
      <t xml:space="preserve">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  Gol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</si>
  <si>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Buts</t>
    </r>
  </si>
  <si>
    <r>
      <t xml:space="preserve">  </t>
    </r>
    <r>
      <rPr>
        <b/>
        <sz val="11"/>
        <color theme="1"/>
        <rFont val="Calibri"/>
        <family val="2"/>
        <scheme val="minor"/>
      </rPr>
      <t>Pkt.</t>
    </r>
    <r>
      <rPr>
        <sz val="11"/>
        <color theme="1"/>
        <rFont val="Calibri"/>
        <family val="2"/>
        <scheme val="minor"/>
      </rPr>
      <t xml:space="preserve">     Tore</t>
    </r>
  </si>
  <si>
    <t>User:</t>
  </si>
  <si>
    <t>Utente:</t>
  </si>
  <si>
    <t>Utilisateur/Utilisatrice:</t>
  </si>
  <si>
    <t>Usuario/Usuaria:</t>
  </si>
  <si>
    <t>Vorhersagen</t>
  </si>
  <si>
    <t>Anna</t>
  </si>
  <si>
    <t>dutch</t>
  </si>
  <si>
    <t>Brazilië</t>
  </si>
  <si>
    <t>België</t>
  </si>
  <si>
    <t>Frankrijk</t>
  </si>
  <si>
    <t>Argentinië</t>
  </si>
  <si>
    <t>Engeland</t>
  </si>
  <si>
    <t>Nederland</t>
  </si>
  <si>
    <t>Spa</t>
  </si>
  <si>
    <t>Denemarken</t>
  </si>
  <si>
    <t>Duitsland</t>
  </si>
  <si>
    <t>Zwitserland</t>
  </si>
  <si>
    <t>Kroatië</t>
  </si>
  <si>
    <t>Zweden</t>
  </si>
  <si>
    <t>Servië</t>
  </si>
  <si>
    <t>Oekraïne</t>
  </si>
  <si>
    <t>Zuid-Korea</t>
  </si>
  <si>
    <t>Tsjechië</t>
  </si>
  <si>
    <t>Oostenrijk</t>
  </si>
  <si>
    <t>Tunesië</t>
  </si>
  <si>
    <t>Rusland</t>
  </si>
  <si>
    <t>Kameroen</t>
  </si>
  <si>
    <t>Schotland</t>
  </si>
  <si>
    <t>Hongarije</t>
  </si>
  <si>
    <t>Noorwegen</t>
  </si>
  <si>
    <t>Australië</t>
  </si>
  <si>
    <t>Turkije</t>
  </si>
  <si>
    <t>Algerije</t>
  </si>
  <si>
    <t>Slowakije</t>
  </si>
  <si>
    <t>Ierland</t>
  </si>
  <si>
    <t>Roemenië</t>
  </si>
  <si>
    <t>Saudie-Arabië</t>
  </si>
  <si>
    <t>Ivoorkust</t>
  </si>
  <si>
    <t>Noord-Ierland</t>
  </si>
  <si>
    <t>Griekenland</t>
  </si>
  <si>
    <t>Bosnië/Herzegow.</t>
  </si>
  <si>
    <t>Noord-Macedonië</t>
  </si>
  <si>
    <t>IJsland</t>
  </si>
  <si>
    <t>Slovenië</t>
  </si>
  <si>
    <t>Albanië</t>
  </si>
  <si>
    <t>Ver. Arab. Emiraten</t>
  </si>
  <si>
    <t>Zuid-Afrika</t>
  </si>
  <si>
    <t>Bulgarije</t>
  </si>
  <si>
    <t>Bolivië</t>
  </si>
  <si>
    <t>Oezbekistan</t>
  </si>
  <si>
    <t>Georgië</t>
  </si>
  <si>
    <t>Nieuw-Zeeland</t>
  </si>
  <si>
    <t>WK voetbal 2022 - Qatar</t>
  </si>
  <si>
    <t>Onderscheidend vergelijk</t>
  </si>
  <si>
    <t>Fair-Play en loting</t>
  </si>
  <si>
    <t>Kies tijdzone</t>
  </si>
  <si>
    <t>Wedstrijden</t>
  </si>
  <si>
    <t>Kies taal</t>
  </si>
  <si>
    <t>Groep</t>
  </si>
  <si>
    <t>Ptn.</t>
  </si>
  <si>
    <t>Versch.</t>
  </si>
  <si>
    <t>Doelpunten</t>
  </si>
  <si>
    <t>Totaal</t>
  </si>
  <si>
    <t>Fair Play/Loting</t>
  </si>
  <si>
    <t>Niet duidelijk</t>
  </si>
  <si>
    <t>Eindstand groep</t>
  </si>
  <si>
    <t>Wereldkampioen 2022</t>
  </si>
  <si>
    <t>Achtste finale 1</t>
  </si>
  <si>
    <t>Achtste finale 2</t>
  </si>
  <si>
    <t>Achtste finale 3</t>
  </si>
  <si>
    <t>Achtste finale 4</t>
  </si>
  <si>
    <t>Achtste finale 5</t>
  </si>
  <si>
    <t>Achtste finale 6</t>
  </si>
  <si>
    <t>Achtste finale 7</t>
  </si>
  <si>
    <t>Achtste finale 8</t>
  </si>
  <si>
    <t>Kwart finale 1</t>
  </si>
  <si>
    <t>Kwart finale 2</t>
  </si>
  <si>
    <t>Kwart finale 3</t>
  </si>
  <si>
    <t>Kwart finale 4</t>
  </si>
  <si>
    <t>Halve finale 1</t>
  </si>
  <si>
    <t>Halve finale 2</t>
  </si>
  <si>
    <t>Derde plaats</t>
  </si>
  <si>
    <t>Penalties:</t>
  </si>
  <si>
    <t xml:space="preserve">  Ptn.     Doelp.</t>
  </si>
  <si>
    <t>Groepen met Fair-Play score of geloot:</t>
  </si>
  <si>
    <t>De rangschikking is verduidelijkt in alle groepen.</t>
  </si>
  <si>
    <t>en</t>
  </si>
  <si>
    <t>Ongeldig resultaat!</t>
  </si>
  <si>
    <t>Klik hier en kies de taal:</t>
  </si>
  <si>
    <t>Voorspellingen</t>
  </si>
  <si>
    <t>Juiste resultaten</t>
  </si>
  <si>
    <t>Resultaten</t>
  </si>
  <si>
    <t>Met factor:</t>
  </si>
  <si>
    <t>Totaal:</t>
  </si>
  <si>
    <t>Achtste finale</t>
  </si>
  <si>
    <t>Kwart finale</t>
  </si>
  <si>
    <t>Halve finale</t>
  </si>
  <si>
    <t>Opmerking:</t>
  </si>
  <si>
    <t>Factoren</t>
  </si>
  <si>
    <t>Voorspelde uitslagen</t>
  </si>
  <si>
    <t>Winst/V</t>
  </si>
  <si>
    <t>DS</t>
  </si>
  <si>
    <t>Factor gewonnen/verloren:</t>
  </si>
  <si>
    <t>Factor doelsaldo:</t>
  </si>
  <si>
    <t>Factor precies aantal doelpunten:</t>
  </si>
  <si>
    <t>Factor juiste team:</t>
  </si>
  <si>
    <t>Om meer personen toe te voegen, selecteer en kopieer je de kolommen AS t/m BC en plak ze zo vaak als nodig aan de rechterkant van het scherm.</t>
  </si>
  <si>
    <t>Om de teams te voorspellen die volgens jou de achtste finale zullen halen, plaats je de teamnummers in de kolommen I en K.</t>
  </si>
  <si>
    <t>Gebruikersnaam:</t>
  </si>
  <si>
    <t>Italië</t>
  </si>
  <si>
    <t>Round of 32</t>
  </si>
  <si>
    <t>Ronda de 32</t>
  </si>
  <si>
    <t>girone di 32</t>
  </si>
  <si>
    <t>16es de finale</t>
  </si>
  <si>
    <t>Sechzehntelfinale</t>
  </si>
  <si>
    <t>Zestiende finale</t>
  </si>
  <si>
    <t>Finnland</t>
  </si>
  <si>
    <t>Kap Verde</t>
  </si>
  <si>
    <t>Gabun</t>
  </si>
  <si>
    <t>Guinea</t>
  </si>
  <si>
    <t>Finland</t>
  </si>
  <si>
    <t>Finlandia</t>
  </si>
  <si>
    <t>Finlande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</si>
  <si>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</si>
  <si>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</si>
  <si>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</si>
  <si>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</si>
  <si>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</si>
  <si>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</si>
  <si>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</si>
  <si>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</si>
  <si>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</si>
  <si>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</si>
  <si>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</si>
  <si>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</si>
  <si>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</si>
  <si>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</si>
  <si>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</si>
  <si>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</si>
  <si>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</si>
  <si>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</si>
  <si>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</si>
  <si>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</si>
  <si>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</si>
  <si>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</si>
  <si>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</si>
  <si>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</si>
  <si>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</si>
  <si>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</si>
  <si>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</si>
  <si>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</si>
  <si>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</si>
  <si>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</si>
  <si>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</si>
  <si>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</si>
  <si>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</si>
  <si>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</si>
  <si>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H1</t>
  </si>
  <si>
    <t>H2</t>
  </si>
  <si>
    <t>H3</t>
  </si>
  <si>
    <t>H4</t>
  </si>
  <si>
    <t>I1</t>
  </si>
  <si>
    <t>I2</t>
  </si>
  <si>
    <t>I3</t>
  </si>
  <si>
    <t>I4</t>
  </si>
  <si>
    <t>J1</t>
  </si>
  <si>
    <t>J2</t>
  </si>
  <si>
    <t>J3</t>
  </si>
  <si>
    <t>J4</t>
  </si>
  <si>
    <t>K1</t>
  </si>
  <si>
    <t>K2</t>
  </si>
  <si>
    <t>K3</t>
  </si>
  <si>
    <t>K4</t>
  </si>
  <si>
    <t>L1</t>
  </si>
  <si>
    <t>L2</t>
  </si>
  <si>
    <t>L3</t>
  </si>
  <si>
    <t>L4</t>
  </si>
  <si>
    <t>hb/vers. 2.0.x 2026_W21</t>
  </si>
  <si>
    <t xml:space="preserve">  Pkt.     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</si>
</sst>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rgb="FF8C1737"/>
      <name val="Calibri"/>
      <family val="2"/>
      <scheme val="minor"/>
    </font>
    <font>
      <sz val="11"/>
      <color rgb="FF8C1737"/>
      <name val="Calibri"/>
      <family val="2"/>
      <scheme val="minor"/>
    </font>
    <font>
      <b/>
      <sz val="16"/>
      <color rgb="FF8C1737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6E8"/>
        <bgColor indexed="64"/>
      </patternFill>
    </fill>
  </fills>
  <borders count="75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n">
        <color theme="0" tint="-0.14996795556505021"/>
      </bottom>
      <diagonal/>
    </border>
    <border>
      <left/>
      <right/>
      <top style="thick">
        <color theme="4"/>
      </top>
      <bottom style="thin">
        <color theme="0" tint="-0.14996795556505021"/>
      </bottom>
      <diagonal/>
    </border>
    <border>
      <left/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 style="thick">
        <color theme="4"/>
      </right>
      <top/>
      <bottom/>
      <diagonal/>
    </border>
    <border>
      <left style="medium">
        <color theme="0" tint="-0.14993743705557422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 style="thick">
        <color theme="2" tint="-0.24994659260841701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ck">
        <color theme="2" tint="-0.24994659260841701"/>
      </right>
      <top/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4659260841701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/>
      <bottom style="thin">
        <color theme="2" tint="-9.9948118533890809E-2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 applyProtection="1">
      <alignment horizontal="center"/>
    </xf>
    <xf numFmtId="0" fontId="4" fillId="0" borderId="5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center"/>
    </xf>
    <xf numFmtId="0" fontId="0" fillId="0" borderId="0" xfId="0" applyFill="1" applyAlignment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indent="2"/>
    </xf>
    <xf numFmtId="14" fontId="13" fillId="0" borderId="0" xfId="0" applyNumberFormat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4" fillId="8" borderId="41" xfId="0" applyFont="1" applyFill="1" applyBorder="1" applyAlignment="1" applyProtection="1">
      <alignment horizontal="center" vertical="center" wrapText="1"/>
    </xf>
    <xf numFmtId="0" fontId="15" fillId="0" borderId="42" xfId="0" applyFont="1" applyFill="1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0" fillId="0" borderId="44" xfId="0" applyBorder="1" applyAlignment="1">
      <alignment horizontal="left" indent="1"/>
    </xf>
    <xf numFmtId="0" fontId="0" fillId="0" borderId="0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left" indent="1"/>
    </xf>
    <xf numFmtId="0" fontId="15" fillId="0" borderId="47" xfId="0" applyFont="1" applyFill="1" applyBorder="1" applyAlignment="1">
      <alignment horizontal="left" indent="1"/>
    </xf>
    <xf numFmtId="0" fontId="0" fillId="0" borderId="48" xfId="0" applyBorder="1" applyAlignment="1">
      <alignment horizontal="left" indent="1"/>
    </xf>
    <xf numFmtId="0" fontId="0" fillId="0" borderId="49" xfId="0" applyBorder="1" applyAlignment="1">
      <alignment horizontal="left" indent="1"/>
    </xf>
    <xf numFmtId="0" fontId="15" fillId="0" borderId="50" xfId="0" applyFont="1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51" xfId="0" applyBorder="1" applyAlignment="1">
      <alignment horizontal="left" indent="1"/>
    </xf>
    <xf numFmtId="0" fontId="16" fillId="0" borderId="0" xfId="0" applyFont="1" applyFill="1" applyBorder="1"/>
    <xf numFmtId="0" fontId="17" fillId="0" borderId="0" xfId="0" applyFont="1" applyFill="1" applyBorder="1"/>
    <xf numFmtId="0" fontId="0" fillId="0" borderId="48" xfId="0" applyBorder="1"/>
    <xf numFmtId="0" fontId="0" fillId="0" borderId="49" xfId="0" applyBorder="1"/>
    <xf numFmtId="0" fontId="4" fillId="0" borderId="0" xfId="0" applyFont="1" applyAlignment="1" applyProtection="1">
      <alignment horizontal="right" vertical="center" indent="1"/>
    </xf>
    <xf numFmtId="0" fontId="6" fillId="4" borderId="30" xfId="0" applyFont="1" applyFill="1" applyBorder="1" applyAlignment="1" applyProtection="1">
      <alignment horizontal="center"/>
    </xf>
    <xf numFmtId="0" fontId="6" fillId="0" borderId="0" xfId="0" applyFont="1" applyBorder="1" applyProtection="1">
      <protection locked="0"/>
    </xf>
    <xf numFmtId="0" fontId="6" fillId="5" borderId="31" xfId="0" applyFont="1" applyFill="1" applyBorder="1" applyAlignment="1" applyProtection="1">
      <alignment horizontal="left" indent="1"/>
      <protection locked="0"/>
    </xf>
    <xf numFmtId="0" fontId="6" fillId="6" borderId="32" xfId="0" applyFont="1" applyFill="1" applyBorder="1" applyAlignment="1" applyProtection="1">
      <alignment horizontal="left" indent="1"/>
      <protection locked="0"/>
    </xf>
    <xf numFmtId="0" fontId="6" fillId="7" borderId="32" xfId="0" applyFont="1" applyFill="1" applyBorder="1" applyAlignment="1" applyProtection="1">
      <alignment horizontal="left" indent="1"/>
      <protection locked="0"/>
    </xf>
    <xf numFmtId="0" fontId="6" fillId="2" borderId="32" xfId="0" applyFont="1" applyFill="1" applyBorder="1" applyAlignment="1" applyProtection="1">
      <alignment horizontal="left" indent="1"/>
      <protection locked="0"/>
    </xf>
    <xf numFmtId="0" fontId="6" fillId="3" borderId="33" xfId="0" applyFont="1" applyFill="1" applyBorder="1" applyAlignment="1" applyProtection="1">
      <alignment horizontal="left" indent="1"/>
      <protection locked="0"/>
    </xf>
    <xf numFmtId="0" fontId="6" fillId="5" borderId="34" xfId="0" applyFont="1" applyFill="1" applyBorder="1" applyAlignment="1" applyProtection="1">
      <alignment horizontal="left" indent="1"/>
      <protection locked="0"/>
    </xf>
    <xf numFmtId="0" fontId="6" fillId="6" borderId="35" xfId="0" applyFont="1" applyFill="1" applyBorder="1" applyAlignment="1" applyProtection="1">
      <alignment horizontal="left" indent="1"/>
      <protection locked="0"/>
    </xf>
    <xf numFmtId="0" fontId="6" fillId="7" borderId="35" xfId="0" applyFont="1" applyFill="1" applyBorder="1" applyAlignment="1" applyProtection="1">
      <alignment horizontal="left" indent="1"/>
      <protection locked="0"/>
    </xf>
    <xf numFmtId="0" fontId="6" fillId="2" borderId="35" xfId="0" applyFont="1" applyFill="1" applyBorder="1" applyAlignment="1" applyProtection="1">
      <alignment horizontal="left" indent="1"/>
      <protection locked="0"/>
    </xf>
    <xf numFmtId="0" fontId="6" fillId="3" borderId="36" xfId="0" applyFont="1" applyFill="1" applyBorder="1" applyAlignment="1" applyProtection="1">
      <alignment horizontal="left" indent="1"/>
      <protection locked="0"/>
    </xf>
    <xf numFmtId="0" fontId="6" fillId="4" borderId="37" xfId="0" applyFont="1" applyFill="1" applyBorder="1" applyAlignment="1" applyProtection="1">
      <alignment horizontal="center"/>
    </xf>
    <xf numFmtId="0" fontId="6" fillId="5" borderId="38" xfId="0" applyFont="1" applyFill="1" applyBorder="1" applyAlignment="1" applyProtection="1">
      <alignment horizontal="left" indent="1"/>
      <protection locked="0"/>
    </xf>
    <xf numFmtId="0" fontId="6" fillId="6" borderId="39" xfId="0" applyFont="1" applyFill="1" applyBorder="1" applyAlignment="1" applyProtection="1">
      <alignment horizontal="left" indent="1"/>
      <protection locked="0"/>
    </xf>
    <xf numFmtId="0" fontId="6" fillId="7" borderId="39" xfId="0" applyFont="1" applyFill="1" applyBorder="1" applyAlignment="1" applyProtection="1">
      <alignment horizontal="left" indent="1"/>
      <protection locked="0"/>
    </xf>
    <xf numFmtId="0" fontId="6" fillId="2" borderId="39" xfId="0" applyFont="1" applyFill="1" applyBorder="1" applyAlignment="1" applyProtection="1">
      <alignment horizontal="left" indent="1"/>
      <protection locked="0"/>
    </xf>
    <xf numFmtId="0" fontId="6" fillId="3" borderId="40" xfId="0" applyFont="1" applyFill="1" applyBorder="1" applyAlignment="1" applyProtection="1">
      <alignment horizontal="left" indent="1"/>
      <protection locked="0"/>
    </xf>
    <xf numFmtId="0" fontId="6" fillId="4" borderId="45" xfId="0" applyFont="1" applyFill="1" applyBorder="1" applyAlignment="1" applyProtection="1">
      <alignment horizontal="center"/>
    </xf>
    <xf numFmtId="0" fontId="6" fillId="4" borderId="46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Alignment="1">
      <alignment horizontal="left" indent="1"/>
    </xf>
    <xf numFmtId="0" fontId="6" fillId="0" borderId="51" xfId="0" applyFont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indent="1"/>
      <protection locked="0"/>
    </xf>
    <xf numFmtId="0" fontId="6" fillId="6" borderId="32" xfId="0" applyFont="1" applyFill="1" applyBorder="1" applyAlignment="1" applyProtection="1">
      <alignment horizontal="left" vertical="center" indent="1"/>
      <protection locked="0"/>
    </xf>
    <xf numFmtId="0" fontId="6" fillId="7" borderId="32" xfId="0" applyFont="1" applyFill="1" applyBorder="1" applyAlignment="1" applyProtection="1">
      <alignment horizontal="left" vertical="center" indent="1"/>
      <protection locked="0"/>
    </xf>
    <xf numFmtId="0" fontId="6" fillId="2" borderId="32" xfId="0" applyFont="1" applyFill="1" applyBorder="1" applyAlignment="1" applyProtection="1">
      <alignment horizontal="left" vertical="center" indent="1"/>
      <protection locked="0"/>
    </xf>
    <xf numFmtId="0" fontId="6" fillId="4" borderId="52" xfId="0" applyFont="1" applyFill="1" applyBorder="1" applyAlignment="1" applyProtection="1">
      <alignment horizontal="center"/>
    </xf>
    <xf numFmtId="0" fontId="6" fillId="5" borderId="31" xfId="0" applyFont="1" applyFill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wrapText="1" indent="1"/>
      <protection locked="0"/>
    </xf>
    <xf numFmtId="0" fontId="6" fillId="6" borderId="32" xfId="0" applyFont="1" applyFill="1" applyBorder="1" applyAlignment="1" applyProtection="1">
      <alignment horizontal="left" vertical="center" wrapText="1" indent="1"/>
      <protection locked="0"/>
    </xf>
    <xf numFmtId="0" fontId="6" fillId="7" borderId="32" xfId="0" applyFont="1" applyFill="1" applyBorder="1" applyAlignment="1" applyProtection="1">
      <alignment horizontal="left" vertical="center" wrapText="1" indent="1"/>
      <protection locked="0"/>
    </xf>
    <xf numFmtId="0" fontId="6" fillId="2" borderId="32" xfId="0" applyFont="1" applyFill="1" applyBorder="1" applyAlignment="1" applyProtection="1">
      <alignment horizontal="left" vertical="center" wrapText="1" indent="1"/>
      <protection locked="0"/>
    </xf>
    <xf numFmtId="0" fontId="6" fillId="3" borderId="33" xfId="0" applyFont="1" applyFill="1" applyBorder="1" applyAlignment="1" applyProtection="1">
      <alignment horizontal="left" vertical="center" wrapText="1" indent="1"/>
      <protection locked="0"/>
    </xf>
    <xf numFmtId="0" fontId="6" fillId="7" borderId="53" xfId="0" applyFont="1" applyFill="1" applyBorder="1" applyAlignment="1" applyProtection="1">
      <alignment horizontal="left" vertical="center" indent="1"/>
      <protection locked="0"/>
    </xf>
    <xf numFmtId="0" fontId="6" fillId="3" borderId="54" xfId="0" applyFont="1" applyFill="1" applyBorder="1" applyAlignment="1" applyProtection="1">
      <alignment horizontal="left" vertical="center" wrapText="1" indent="1"/>
      <protection locked="0"/>
    </xf>
    <xf numFmtId="0" fontId="6" fillId="5" borderId="50" xfId="0" applyFont="1" applyFill="1" applyBorder="1" applyAlignment="1" applyProtection="1">
      <alignment horizontal="left" vertical="center" indent="1"/>
      <protection locked="0"/>
    </xf>
    <xf numFmtId="0" fontId="6" fillId="6" borderId="55" xfId="0" applyFont="1" applyFill="1" applyBorder="1" applyAlignment="1" applyProtection="1">
      <alignment horizontal="left" vertical="center" indent="1"/>
      <protection locked="0"/>
    </xf>
    <xf numFmtId="0" fontId="6" fillId="7" borderId="55" xfId="0" applyFont="1" applyFill="1" applyBorder="1" applyAlignment="1" applyProtection="1">
      <alignment horizontal="left" vertical="center" indent="1"/>
      <protection locked="0"/>
    </xf>
    <xf numFmtId="0" fontId="6" fillId="2" borderId="55" xfId="0" applyFont="1" applyFill="1" applyBorder="1" applyAlignment="1" applyProtection="1">
      <alignment horizontal="left" vertical="center" indent="1"/>
      <protection locked="0"/>
    </xf>
    <xf numFmtId="0" fontId="6" fillId="3" borderId="56" xfId="0" applyFont="1" applyFill="1" applyBorder="1" applyAlignment="1" applyProtection="1">
      <alignment horizontal="left" vertical="center" indent="1"/>
      <protection locked="0"/>
    </xf>
    <xf numFmtId="0" fontId="6" fillId="5" borderId="34" xfId="0" applyFont="1" applyFill="1" applyBorder="1" applyAlignment="1" applyProtection="1">
      <alignment horizontal="left" vertical="top" wrapText="1" indent="1"/>
      <protection locked="0"/>
    </xf>
    <xf numFmtId="0" fontId="6" fillId="6" borderId="35" xfId="0" applyFont="1" applyFill="1" applyBorder="1" applyAlignment="1" applyProtection="1">
      <alignment horizontal="left" vertical="top" wrapText="1" indent="1"/>
      <protection locked="0"/>
    </xf>
    <xf numFmtId="0" fontId="6" fillId="7" borderId="35" xfId="0" applyFont="1" applyFill="1" applyBorder="1" applyAlignment="1" applyProtection="1">
      <alignment horizontal="left" vertical="top" wrapText="1" indent="1"/>
      <protection locked="0"/>
    </xf>
    <xf numFmtId="0" fontId="6" fillId="2" borderId="35" xfId="0" applyFont="1" applyFill="1" applyBorder="1" applyAlignment="1" applyProtection="1">
      <alignment horizontal="left" vertical="top" wrapText="1" indent="1"/>
      <protection locked="0"/>
    </xf>
    <xf numFmtId="0" fontId="6" fillId="3" borderId="36" xfId="0" applyFont="1" applyFill="1" applyBorder="1" applyAlignment="1" applyProtection="1">
      <alignment horizontal="left" vertical="top" wrapText="1" indent="1"/>
      <protection locked="0"/>
    </xf>
    <xf numFmtId="0" fontId="6" fillId="7" borderId="57" xfId="0" applyFont="1" applyFill="1" applyBorder="1" applyAlignment="1" applyProtection="1">
      <alignment horizontal="left" vertical="top" wrapText="1" indent="1"/>
      <protection locked="0"/>
    </xf>
    <xf numFmtId="0" fontId="6" fillId="5" borderId="38" xfId="0" applyFont="1" applyFill="1" applyBorder="1" applyAlignment="1" applyProtection="1">
      <alignment horizontal="left" vertical="center" indent="1"/>
      <protection locked="0"/>
    </xf>
    <xf numFmtId="0" fontId="6" fillId="6" borderId="39" xfId="0" applyFont="1" applyFill="1" applyBorder="1" applyAlignment="1" applyProtection="1">
      <alignment horizontal="left" vertical="center" indent="1"/>
      <protection locked="0"/>
    </xf>
    <xf numFmtId="0" fontId="6" fillId="7" borderId="39" xfId="0" applyFont="1" applyFill="1" applyBorder="1" applyAlignment="1" applyProtection="1">
      <alignment horizontal="left" vertical="center" indent="1"/>
      <protection locked="0"/>
    </xf>
    <xf numFmtId="0" fontId="6" fillId="2" borderId="39" xfId="0" applyFont="1" applyFill="1" applyBorder="1" applyAlignment="1" applyProtection="1">
      <alignment horizontal="left" vertical="center" indent="1"/>
      <protection locked="0"/>
    </xf>
    <xf numFmtId="0" fontId="6" fillId="7" borderId="58" xfId="0" applyFont="1" applyFill="1" applyBorder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wrapText="1" indent="1"/>
      <protection locked="0"/>
    </xf>
    <xf numFmtId="0" fontId="6" fillId="3" borderId="36" xfId="0" applyFont="1" applyFill="1" applyBorder="1" applyAlignment="1" applyProtection="1">
      <alignment horizontal="left" vertical="center" wrapText="1" indent="1"/>
      <protection locked="0"/>
    </xf>
    <xf numFmtId="0" fontId="6" fillId="5" borderId="38" xfId="0" applyFont="1" applyFill="1" applyBorder="1" applyAlignment="1" applyProtection="1">
      <alignment horizontal="left" vertical="top" wrapText="1" indent="1"/>
      <protection locked="0"/>
    </xf>
    <xf numFmtId="0" fontId="6" fillId="6" borderId="39" xfId="0" applyFont="1" applyFill="1" applyBorder="1" applyAlignment="1" applyProtection="1">
      <alignment horizontal="left" vertical="top" wrapText="1" indent="1"/>
      <protection locked="0"/>
    </xf>
    <xf numFmtId="0" fontId="6" fillId="7" borderId="39" xfId="0" applyFont="1" applyFill="1" applyBorder="1" applyAlignment="1" applyProtection="1">
      <alignment horizontal="left" vertical="top" wrapText="1" indent="1"/>
      <protection locked="0"/>
    </xf>
    <xf numFmtId="0" fontId="6" fillId="2" borderId="39" xfId="0" applyFont="1" applyFill="1" applyBorder="1" applyAlignment="1" applyProtection="1">
      <alignment horizontal="left" vertical="top" wrapText="1" indent="1"/>
      <protection locked="0"/>
    </xf>
    <xf numFmtId="0" fontId="6" fillId="3" borderId="40" xfId="0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right" vertical="top" wrapText="1" indent="1"/>
    </xf>
    <xf numFmtId="0" fontId="5" fillId="9" borderId="59" xfId="0" applyFont="1" applyFill="1" applyBorder="1" applyAlignment="1" applyProtection="1">
      <alignment horizontal="center"/>
    </xf>
    <xf numFmtId="0" fontId="5" fillId="9" borderId="60" xfId="0" applyFont="1" applyFill="1" applyBorder="1" applyAlignment="1" applyProtection="1">
      <alignment horizontal="center"/>
    </xf>
    <xf numFmtId="0" fontId="5" fillId="9" borderId="61" xfId="0" applyFont="1" applyFill="1" applyBorder="1" applyAlignment="1" applyProtection="1">
      <alignment horizontal="center"/>
    </xf>
    <xf numFmtId="0" fontId="5" fillId="9" borderId="62" xfId="0" applyFont="1" applyFill="1" applyBorder="1" applyAlignment="1" applyProtection="1">
      <alignment horizontal="center"/>
    </xf>
    <xf numFmtId="0" fontId="5" fillId="9" borderId="63" xfId="0" applyFont="1" applyFill="1" applyBorder="1" applyAlignment="1" applyProtection="1">
      <alignment horizontal="center"/>
    </xf>
    <xf numFmtId="0" fontId="5" fillId="9" borderId="64" xfId="0" applyFont="1" applyFill="1" applyBorder="1" applyAlignment="1" applyProtection="1">
      <alignment horizontal="center"/>
    </xf>
    <xf numFmtId="0" fontId="1" fillId="10" borderId="9" xfId="0" applyFont="1" applyFill="1" applyBorder="1" applyAlignment="1" applyProtection="1">
      <alignment horizontal="left" vertical="center" indent="1"/>
    </xf>
    <xf numFmtId="0" fontId="4" fillId="10" borderId="10" xfId="0" applyFont="1" applyFill="1" applyBorder="1" applyAlignment="1" applyProtection="1">
      <alignment horizontal="left" vertical="center" indent="1"/>
    </xf>
    <xf numFmtId="0" fontId="6" fillId="10" borderId="10" xfId="0" applyFont="1" applyFill="1" applyBorder="1" applyAlignment="1" applyProtection="1">
      <alignment horizontal="left" indent="1"/>
    </xf>
    <xf numFmtId="0" fontId="5" fillId="10" borderId="10" xfId="0" applyFont="1" applyFill="1" applyBorder="1" applyAlignment="1" applyProtection="1">
      <alignment horizontal="left" vertical="center" indent="1"/>
    </xf>
    <xf numFmtId="0" fontId="7" fillId="10" borderId="11" xfId="0" applyFont="1" applyFill="1" applyBorder="1" applyAlignment="1" applyProtection="1">
      <alignment horizontal="left" indent="1"/>
    </xf>
    <xf numFmtId="0" fontId="0" fillId="0" borderId="6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6" fillId="11" borderId="66" xfId="0" applyFont="1" applyFill="1" applyBorder="1" applyAlignment="1" applyProtection="1">
      <alignment horizontal="left" indent="1"/>
      <protection locked="0"/>
    </xf>
    <xf numFmtId="0" fontId="6" fillId="11" borderId="67" xfId="0" applyFont="1" applyFill="1" applyBorder="1" applyAlignment="1" applyProtection="1">
      <alignment horizontal="left" indent="1"/>
      <protection locked="0"/>
    </xf>
    <xf numFmtId="0" fontId="6" fillId="11" borderId="68" xfId="0" applyFont="1" applyFill="1" applyBorder="1" applyAlignment="1" applyProtection="1">
      <alignment horizontal="left" indent="1"/>
      <protection locked="0"/>
    </xf>
    <xf numFmtId="0" fontId="6" fillId="11" borderId="66" xfId="0" applyFont="1" applyFill="1" applyBorder="1" applyAlignment="1" applyProtection="1">
      <alignment horizontal="left" vertical="center" indent="1"/>
      <protection locked="0"/>
    </xf>
    <xf numFmtId="0" fontId="6" fillId="11" borderId="66" xfId="0" applyFont="1" applyFill="1" applyBorder="1" applyAlignment="1" applyProtection="1">
      <alignment horizontal="left" vertical="center" wrapText="1" indent="1"/>
      <protection locked="0"/>
    </xf>
    <xf numFmtId="0" fontId="6" fillId="11" borderId="67" xfId="0" applyFont="1" applyFill="1" applyBorder="1" applyAlignment="1" applyProtection="1">
      <alignment horizontal="left" vertical="center" indent="1"/>
      <protection locked="0"/>
    </xf>
    <xf numFmtId="0" fontId="6" fillId="11" borderId="0" xfId="0" applyFont="1" applyFill="1" applyBorder="1" applyAlignment="1" applyProtection="1">
      <alignment horizontal="left" vertical="center" indent="1"/>
      <protection locked="0"/>
    </xf>
    <xf numFmtId="0" fontId="6" fillId="11" borderId="67" xfId="0" applyFont="1" applyFill="1" applyBorder="1" applyAlignment="1" applyProtection="1">
      <alignment horizontal="left" vertical="top" wrapText="1" indent="1"/>
      <protection locked="0"/>
    </xf>
    <xf numFmtId="0" fontId="6" fillId="11" borderId="68" xfId="0" applyFont="1" applyFill="1" applyBorder="1" applyAlignment="1" applyProtection="1">
      <alignment horizontal="left" vertical="center" indent="1"/>
      <protection locked="0"/>
    </xf>
    <xf numFmtId="0" fontId="6" fillId="11" borderId="68" xfId="0" applyFont="1" applyFill="1" applyBorder="1" applyAlignment="1" applyProtection="1">
      <alignment horizontal="left" vertical="top" wrapText="1" indent="1"/>
      <protection locked="0"/>
    </xf>
    <xf numFmtId="0" fontId="0" fillId="0" borderId="48" xfId="0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Fill="1"/>
    <xf numFmtId="0" fontId="0" fillId="0" borderId="48" xfId="0" applyFill="1" applyBorder="1"/>
    <xf numFmtId="0" fontId="0" fillId="11" borderId="66" xfId="0" applyFont="1" applyFill="1" applyBorder="1" applyAlignment="1" applyProtection="1">
      <alignment horizontal="left" vertical="center" indent="1"/>
      <protection locked="0"/>
    </xf>
    <xf numFmtId="0" fontId="0" fillId="11" borderId="67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 applyAlignment="1">
      <alignment horizontal="left" indent="1"/>
    </xf>
    <xf numFmtId="0" fontId="0" fillId="0" borderId="43" xfId="0" applyFill="1" applyBorder="1" applyAlignment="1">
      <alignment horizontal="left" indent="1"/>
    </xf>
    <xf numFmtId="0" fontId="0" fillId="11" borderId="67" xfId="0" applyFont="1" applyFill="1" applyBorder="1" applyAlignment="1" applyProtection="1">
      <alignment horizontal="left" indent="1"/>
      <protection locked="0"/>
    </xf>
    <xf numFmtId="0" fontId="0" fillId="11" borderId="66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5" borderId="31" xfId="0" applyFill="1" applyBorder="1" applyAlignment="1" applyProtection="1">
      <alignment horizontal="left" indent="1"/>
      <protection locked="0"/>
    </xf>
    <xf numFmtId="0" fontId="0" fillId="6" borderId="32" xfId="0" applyFill="1" applyBorder="1" applyAlignment="1" applyProtection="1">
      <alignment horizontal="left" indent="1"/>
      <protection locked="0"/>
    </xf>
    <xf numFmtId="0" fontId="0" fillId="7" borderId="32" xfId="0" applyFill="1" applyBorder="1" applyAlignment="1" applyProtection="1">
      <alignment horizontal="left" indent="1"/>
      <protection locked="0"/>
    </xf>
    <xf numFmtId="0" fontId="0" fillId="2" borderId="32" xfId="0" applyFill="1" applyBorder="1" applyAlignment="1" applyProtection="1">
      <alignment horizontal="left" indent="1"/>
      <protection locked="0"/>
    </xf>
    <xf numFmtId="0" fontId="0" fillId="11" borderId="66" xfId="0" applyFill="1" applyBorder="1" applyAlignment="1" applyProtection="1">
      <alignment horizontal="left" vertical="top" wrapText="1"/>
      <protection locked="0"/>
    </xf>
    <xf numFmtId="0" fontId="5" fillId="9" borderId="69" xfId="0" applyFont="1" applyFill="1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5" fillId="9" borderId="11" xfId="0" applyFont="1" applyFill="1" applyBorder="1" applyAlignment="1" applyProtection="1">
      <alignment horizontal="center"/>
    </xf>
    <xf numFmtId="0" fontId="5" fillId="9" borderId="70" xfId="0" applyFont="1" applyFill="1" applyBorder="1" applyAlignment="1" applyProtection="1">
      <alignment horizontal="center"/>
    </xf>
    <xf numFmtId="0" fontId="5" fillId="9" borderId="71" xfId="0" applyFont="1" applyFill="1" applyBorder="1" applyAlignment="1" applyProtection="1">
      <alignment horizontal="center"/>
    </xf>
    <xf numFmtId="0" fontId="5" fillId="9" borderId="72" xfId="0" applyFont="1" applyFill="1" applyBorder="1" applyAlignment="1" applyProtection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18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 wrapText="1" indent="1"/>
    </xf>
    <xf numFmtId="0" fontId="11" fillId="0" borderId="19" xfId="0" applyFont="1" applyBorder="1" applyAlignment="1">
      <alignment horizontal="right" vertical="center" wrapText="1" indent="1"/>
    </xf>
    <xf numFmtId="0" fontId="14" fillId="0" borderId="0" xfId="0" applyFont="1" applyBorder="1" applyAlignment="1">
      <alignment horizontal="center" vertical="top"/>
    </xf>
    <xf numFmtId="0" fontId="0" fillId="4" borderId="24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/>
      <protection locked="0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</cellXfs>
  <cellStyles count="1">
    <cellStyle name="Standard" xfId="0" builtinId="0" customBuiltin="1"/>
  </cellStyles>
  <dxfs count="42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ill>
        <patternFill>
          <bgColor rgb="FFFFFF66"/>
        </patternFill>
      </fill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EF6E8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132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57031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63" t="str">
        <f>Language!$E$165</f>
        <v>Vorhersagen</v>
      </c>
      <c r="D1" s="163"/>
      <c r="E1" s="163"/>
      <c r="F1" s="163"/>
      <c r="G1" s="163"/>
      <c r="H1" s="163"/>
      <c r="J1" s="103" t="s">
        <v>767</v>
      </c>
    </row>
    <row r="2" spans="2:10" ht="19.5" thickBot="1" x14ac:dyDescent="0.3">
      <c r="B2" s="1"/>
      <c r="C2" s="164"/>
      <c r="D2" s="164"/>
      <c r="E2" s="164"/>
      <c r="F2" s="164"/>
      <c r="G2" s="164"/>
      <c r="H2" s="164"/>
    </row>
    <row r="3" spans="2:10" ht="20.25" thickTop="1" thickBot="1" x14ac:dyDescent="0.3">
      <c r="B3" s="42" t="str">
        <f>Language!$E$190</f>
        <v>Benutzername:</v>
      </c>
      <c r="C3" s="165" t="s">
        <v>595</v>
      </c>
      <c r="D3" s="166"/>
      <c r="E3" s="166"/>
      <c r="F3" s="166"/>
      <c r="G3" s="166"/>
      <c r="H3" s="167"/>
    </row>
    <row r="4" spans="2:10" ht="33.75" customHeight="1" thickTop="1" x14ac:dyDescent="0.25">
      <c r="B4" s="1"/>
      <c r="C4" s="8"/>
      <c r="D4" s="2"/>
      <c r="E4" s="2"/>
      <c r="F4" s="3"/>
      <c r="G4" s="168" t="str">
        <f>Language!$E$170</f>
        <v>Getippte Ergebn.</v>
      </c>
      <c r="H4" s="169"/>
    </row>
    <row r="5" spans="2:10" ht="18.75" x14ac:dyDescent="0.25">
      <c r="B5" s="1"/>
      <c r="C5" s="110" t="str">
        <f>Language!$E$124&amp;" A"</f>
        <v>Gruppe A</v>
      </c>
      <c r="D5" s="111"/>
      <c r="E5" s="111"/>
      <c r="F5" s="112"/>
      <c r="G5" s="113"/>
      <c r="H5" s="114"/>
    </row>
    <row r="6" spans="2:10" x14ac:dyDescent="0.25">
      <c r="B6" s="1"/>
      <c r="C6" s="9">
        <v>1</v>
      </c>
      <c r="D6" s="10" t="str">
        <f>VLOOKUP(C6,Language!$D$5:$E$94,2,0)</f>
        <v>A1</v>
      </c>
      <c r="E6" s="11">
        <v>2</v>
      </c>
      <c r="F6" s="10" t="str">
        <f>VLOOKUP(E6,Language!$D$5:$E$94,2,0)</f>
        <v>A2</v>
      </c>
      <c r="G6" s="4"/>
      <c r="H6" s="102"/>
    </row>
    <row r="7" spans="2:10" x14ac:dyDescent="0.25">
      <c r="B7" s="1"/>
      <c r="C7" s="148">
        <v>3</v>
      </c>
      <c r="D7" s="10" t="str">
        <f>VLOOKUP(C7,Language!$D$5:$E$94,2,0)</f>
        <v>A3</v>
      </c>
      <c r="E7" s="149">
        <v>4</v>
      </c>
      <c r="F7" s="10" t="str">
        <f>VLOOKUP(E7,Language!$D$5:$E$94,2,0)</f>
        <v>A4</v>
      </c>
      <c r="G7" s="4"/>
      <c r="H7" s="102"/>
    </row>
    <row r="8" spans="2:10" x14ac:dyDescent="0.25">
      <c r="B8" s="1"/>
      <c r="C8" s="148">
        <v>3</v>
      </c>
      <c r="D8" s="10" t="str">
        <f>VLOOKUP(C8,Language!$D$5:$E$94,2,0)</f>
        <v>A3</v>
      </c>
      <c r="E8" s="149">
        <v>1</v>
      </c>
      <c r="F8" s="10" t="str">
        <f>VLOOKUP(E8,Language!$D$5:$E$94,2,0)</f>
        <v>A1</v>
      </c>
      <c r="G8" s="4"/>
      <c r="H8" s="102"/>
    </row>
    <row r="9" spans="2:10" x14ac:dyDescent="0.25">
      <c r="B9" s="1"/>
      <c r="C9" s="148">
        <v>2</v>
      </c>
      <c r="D9" s="10" t="str">
        <f>VLOOKUP(C9,Language!$D$5:$E$94,2,0)</f>
        <v>A2</v>
      </c>
      <c r="E9" s="149">
        <v>4</v>
      </c>
      <c r="F9" s="10" t="str">
        <f>VLOOKUP(E9,Language!$D$5:$E$94,2,0)</f>
        <v>A4</v>
      </c>
      <c r="G9" s="4"/>
      <c r="H9" s="102"/>
    </row>
    <row r="10" spans="2:10" x14ac:dyDescent="0.25">
      <c r="B10" s="1"/>
      <c r="C10" s="148">
        <v>4</v>
      </c>
      <c r="D10" s="10" t="str">
        <f>VLOOKUP(C10,Language!$D$5:$E$94,2,0)</f>
        <v>A4</v>
      </c>
      <c r="E10" s="149">
        <v>1</v>
      </c>
      <c r="F10" s="10" t="str">
        <f>VLOOKUP(E10,Language!$D$5:$E$94,2,0)</f>
        <v>A1</v>
      </c>
      <c r="G10" s="4"/>
      <c r="H10" s="102"/>
    </row>
    <row r="11" spans="2:10" x14ac:dyDescent="0.25">
      <c r="B11" s="1"/>
      <c r="C11" s="148">
        <v>2</v>
      </c>
      <c r="D11" s="10" t="str">
        <f>VLOOKUP(C11,Language!$D$5:$E$94,2,0)</f>
        <v>A2</v>
      </c>
      <c r="E11" s="149">
        <v>3</v>
      </c>
      <c r="F11" s="10" t="str">
        <f>VLOOKUP(E11,Language!$D$5:$E$94,2,0)</f>
        <v>A3</v>
      </c>
      <c r="G11" s="4"/>
      <c r="H11" s="102"/>
    </row>
    <row r="12" spans="2:10" ht="18.75" x14ac:dyDescent="0.25">
      <c r="B12" s="1"/>
      <c r="C12" s="110" t="str">
        <f>Language!$E$124&amp;" B"</f>
        <v>Gruppe B</v>
      </c>
      <c r="D12" s="111"/>
      <c r="E12" s="111"/>
      <c r="F12" s="112"/>
      <c r="G12" s="113"/>
      <c r="H12" s="114"/>
    </row>
    <row r="13" spans="2:10" x14ac:dyDescent="0.25">
      <c r="B13" s="1"/>
      <c r="C13" s="148">
        <v>5</v>
      </c>
      <c r="D13" s="10" t="str">
        <f>VLOOKUP(C13,Language!$D$5:$E$94,2,0)</f>
        <v>B1</v>
      </c>
      <c r="E13" s="149">
        <v>6</v>
      </c>
      <c r="F13" s="10" t="str">
        <f>VLOOKUP(E13,Language!$D$5:$E$94,2,0)</f>
        <v>B2</v>
      </c>
      <c r="G13" s="4"/>
      <c r="H13" s="102"/>
    </row>
    <row r="14" spans="2:10" x14ac:dyDescent="0.25">
      <c r="B14" s="1"/>
      <c r="C14" s="148">
        <v>7</v>
      </c>
      <c r="D14" s="10" t="str">
        <f>VLOOKUP(C14,Language!$D$5:$E$94,2,0)</f>
        <v>B3</v>
      </c>
      <c r="E14" s="149">
        <v>8</v>
      </c>
      <c r="F14" s="10" t="str">
        <f>VLOOKUP(E14,Language!$D$5:$E$94,2,0)</f>
        <v>B4</v>
      </c>
      <c r="G14" s="4"/>
      <c r="H14" s="102"/>
    </row>
    <row r="15" spans="2:10" x14ac:dyDescent="0.25">
      <c r="B15" s="1"/>
      <c r="C15" s="148">
        <v>7</v>
      </c>
      <c r="D15" s="10" t="str">
        <f>VLOOKUP(C15,Language!$D$5:$E$94,2,0)</f>
        <v>B3</v>
      </c>
      <c r="E15" s="149">
        <v>5</v>
      </c>
      <c r="F15" s="10" t="str">
        <f>VLOOKUP(E15,Language!$D$5:$E$94,2,0)</f>
        <v>B1</v>
      </c>
      <c r="G15" s="4"/>
      <c r="H15" s="102"/>
    </row>
    <row r="16" spans="2:10" x14ac:dyDescent="0.25">
      <c r="B16" s="1"/>
      <c r="C16" s="148">
        <v>6</v>
      </c>
      <c r="D16" s="10" t="str">
        <f>VLOOKUP(C16,Language!$D$5:$E$94,2,0)</f>
        <v>B2</v>
      </c>
      <c r="E16" s="149">
        <v>8</v>
      </c>
      <c r="F16" s="10" t="str">
        <f>VLOOKUP(E16,Language!$D$5:$E$94,2,0)</f>
        <v>B4</v>
      </c>
      <c r="G16" s="4"/>
      <c r="H16" s="102"/>
    </row>
    <row r="17" spans="2:8" x14ac:dyDescent="0.25">
      <c r="B17" s="1"/>
      <c r="C17" s="148">
        <v>8</v>
      </c>
      <c r="D17" s="10" t="str">
        <f>VLOOKUP(C17,Language!$D$5:$E$94,2,0)</f>
        <v>B4</v>
      </c>
      <c r="E17" s="149">
        <v>5</v>
      </c>
      <c r="F17" s="10" t="str">
        <f>VLOOKUP(E17,Language!$D$5:$E$94,2,0)</f>
        <v>B1</v>
      </c>
      <c r="G17" s="4"/>
      <c r="H17" s="102"/>
    </row>
    <row r="18" spans="2:8" x14ac:dyDescent="0.25">
      <c r="B18" s="1"/>
      <c r="C18" s="148">
        <v>6</v>
      </c>
      <c r="D18" s="10" t="str">
        <f>VLOOKUP(C18,Language!$D$5:$E$94,2,0)</f>
        <v>B2</v>
      </c>
      <c r="E18" s="149">
        <v>7</v>
      </c>
      <c r="F18" s="10" t="str">
        <f>VLOOKUP(E18,Language!$D$5:$E$94,2,0)</f>
        <v>B3</v>
      </c>
      <c r="G18" s="4"/>
      <c r="H18" s="102"/>
    </row>
    <row r="19" spans="2:8" ht="18.75" x14ac:dyDescent="0.25">
      <c r="B19" s="1"/>
      <c r="C19" s="110" t="str">
        <f>Language!$E$124&amp;" C"</f>
        <v>Gruppe C</v>
      </c>
      <c r="D19" s="111"/>
      <c r="E19" s="111"/>
      <c r="F19" s="112"/>
      <c r="G19" s="113"/>
      <c r="H19" s="114"/>
    </row>
    <row r="20" spans="2:8" x14ac:dyDescent="0.25">
      <c r="B20" s="1"/>
      <c r="C20" s="148">
        <v>9</v>
      </c>
      <c r="D20" s="10" t="str">
        <f>VLOOKUP(C20,Language!$D$5:$E$94,2,0)</f>
        <v>C1</v>
      </c>
      <c r="E20" s="149">
        <v>10</v>
      </c>
      <c r="F20" s="10" t="str">
        <f>VLOOKUP(E20,Language!$D$5:$E$94,2,0)</f>
        <v>C2</v>
      </c>
      <c r="G20" s="4"/>
      <c r="H20" s="102"/>
    </row>
    <row r="21" spans="2:8" x14ac:dyDescent="0.25">
      <c r="B21" s="1"/>
      <c r="C21" s="148">
        <v>11</v>
      </c>
      <c r="D21" s="10" t="str">
        <f>VLOOKUP(C21,Language!$D$5:$E$94,2,0)</f>
        <v>C3</v>
      </c>
      <c r="E21" s="149">
        <v>12</v>
      </c>
      <c r="F21" s="10" t="str">
        <f>VLOOKUP(E21,Language!$D$5:$E$94,2,0)</f>
        <v>C4</v>
      </c>
      <c r="G21" s="4"/>
      <c r="H21" s="102"/>
    </row>
    <row r="22" spans="2:8" x14ac:dyDescent="0.25">
      <c r="B22" s="1"/>
      <c r="C22" s="148">
        <v>11</v>
      </c>
      <c r="D22" s="10" t="str">
        <f>VLOOKUP(C22,Language!$D$5:$E$94,2,0)</f>
        <v>C3</v>
      </c>
      <c r="E22" s="149">
        <v>9</v>
      </c>
      <c r="F22" s="10" t="str">
        <f>VLOOKUP(E22,Language!$D$5:$E$94,2,0)</f>
        <v>C1</v>
      </c>
      <c r="G22" s="4"/>
      <c r="H22" s="102"/>
    </row>
    <row r="23" spans="2:8" x14ac:dyDescent="0.25">
      <c r="B23" s="1"/>
      <c r="C23" s="148">
        <v>10</v>
      </c>
      <c r="D23" s="10" t="str">
        <f>VLOOKUP(C23,Language!$D$5:$E$94,2,0)</f>
        <v>C2</v>
      </c>
      <c r="E23" s="149">
        <v>12</v>
      </c>
      <c r="F23" s="10" t="str">
        <f>VLOOKUP(E23,Language!$D$5:$E$94,2,0)</f>
        <v>C4</v>
      </c>
      <c r="G23" s="4"/>
      <c r="H23" s="102"/>
    </row>
    <row r="24" spans="2:8" x14ac:dyDescent="0.25">
      <c r="B24" s="1"/>
      <c r="C24" s="148">
        <v>12</v>
      </c>
      <c r="D24" s="10" t="str">
        <f>VLOOKUP(C24,Language!$D$5:$E$94,2,0)</f>
        <v>C4</v>
      </c>
      <c r="E24" s="149">
        <v>9</v>
      </c>
      <c r="F24" s="10" t="str">
        <f>VLOOKUP(E24,Language!$D$5:$E$94,2,0)</f>
        <v>C1</v>
      </c>
      <c r="G24" s="4"/>
      <c r="H24" s="102"/>
    </row>
    <row r="25" spans="2:8" x14ac:dyDescent="0.25">
      <c r="B25" s="1"/>
      <c r="C25" s="148">
        <v>10</v>
      </c>
      <c r="D25" s="10" t="str">
        <f>VLOOKUP(C25,Language!$D$5:$E$94,2,0)</f>
        <v>C2</v>
      </c>
      <c r="E25" s="149">
        <v>11</v>
      </c>
      <c r="F25" s="10" t="str">
        <f>VLOOKUP(E25,Language!$D$5:$E$94,2,0)</f>
        <v>C3</v>
      </c>
      <c r="G25" s="4"/>
      <c r="H25" s="102"/>
    </row>
    <row r="26" spans="2:8" ht="18.75" x14ac:dyDescent="0.25">
      <c r="B26" s="1"/>
      <c r="C26" s="110" t="str">
        <f>Language!$E$124&amp;" D"</f>
        <v>Gruppe D</v>
      </c>
      <c r="D26" s="111"/>
      <c r="E26" s="111"/>
      <c r="F26" s="112"/>
      <c r="G26" s="113"/>
      <c r="H26" s="114"/>
    </row>
    <row r="27" spans="2:8" x14ac:dyDescent="0.25">
      <c r="B27" s="1"/>
      <c r="C27" s="148">
        <v>13</v>
      </c>
      <c r="D27" s="10" t="str">
        <f>VLOOKUP(C27,Language!$D$5:$E$94,2,0)</f>
        <v>D1</v>
      </c>
      <c r="E27" s="149">
        <v>14</v>
      </c>
      <c r="F27" s="10" t="str">
        <f>VLOOKUP(E27,Language!$D$5:$E$94,2,0)</f>
        <v>D2</v>
      </c>
      <c r="G27" s="4"/>
      <c r="H27" s="102"/>
    </row>
    <row r="28" spans="2:8" x14ac:dyDescent="0.25">
      <c r="B28" s="1"/>
      <c r="C28" s="148">
        <v>15</v>
      </c>
      <c r="D28" s="10" t="str">
        <f>VLOOKUP(C28,Language!$D$5:$E$94,2,0)</f>
        <v>D3</v>
      </c>
      <c r="E28" s="149">
        <v>16</v>
      </c>
      <c r="F28" s="10" t="str">
        <f>VLOOKUP(E28,Language!$D$5:$E$94,2,0)</f>
        <v>D4</v>
      </c>
      <c r="G28" s="4"/>
      <c r="H28" s="102"/>
    </row>
    <row r="29" spans="2:8" x14ac:dyDescent="0.25">
      <c r="B29" s="1"/>
      <c r="C29" s="148">
        <v>15</v>
      </c>
      <c r="D29" s="10" t="str">
        <f>VLOOKUP(C29,Language!$D$5:$E$94,2,0)</f>
        <v>D3</v>
      </c>
      <c r="E29" s="149">
        <v>13</v>
      </c>
      <c r="F29" s="10" t="str">
        <f>VLOOKUP(E29,Language!$D$5:$E$94,2,0)</f>
        <v>D1</v>
      </c>
      <c r="G29" s="4"/>
      <c r="H29" s="102"/>
    </row>
    <row r="30" spans="2:8" x14ac:dyDescent="0.25">
      <c r="B30" s="1"/>
      <c r="C30" s="148">
        <v>14</v>
      </c>
      <c r="D30" s="10" t="str">
        <f>VLOOKUP(C30,Language!$D$5:$E$94,2,0)</f>
        <v>D2</v>
      </c>
      <c r="E30" s="149">
        <v>16</v>
      </c>
      <c r="F30" s="10" t="str">
        <f>VLOOKUP(E30,Language!$D$5:$E$94,2,0)</f>
        <v>D4</v>
      </c>
      <c r="G30" s="4"/>
      <c r="H30" s="102"/>
    </row>
    <row r="31" spans="2:8" x14ac:dyDescent="0.25">
      <c r="B31" s="1"/>
      <c r="C31" s="148">
        <v>16</v>
      </c>
      <c r="D31" s="10" t="str">
        <f>VLOOKUP(C31,Language!$D$5:$E$94,2,0)</f>
        <v>D4</v>
      </c>
      <c r="E31" s="149">
        <v>13</v>
      </c>
      <c r="F31" s="10" t="str">
        <f>VLOOKUP(E31,Language!$D$5:$E$94,2,0)</f>
        <v>D1</v>
      </c>
      <c r="G31" s="4"/>
      <c r="H31" s="102"/>
    </row>
    <row r="32" spans="2:8" x14ac:dyDescent="0.25">
      <c r="B32" s="1"/>
      <c r="C32" s="148">
        <v>14</v>
      </c>
      <c r="D32" s="10" t="str">
        <f>VLOOKUP(C32,Language!$D$5:$E$94,2,0)</f>
        <v>D2</v>
      </c>
      <c r="E32" s="149">
        <v>15</v>
      </c>
      <c r="F32" s="10" t="str">
        <f>VLOOKUP(E32,Language!$D$5:$E$94,2,0)</f>
        <v>D3</v>
      </c>
      <c r="G32" s="4"/>
      <c r="H32" s="102"/>
    </row>
    <row r="33" spans="2:8" ht="18.75" x14ac:dyDescent="0.25">
      <c r="B33" s="1"/>
      <c r="C33" s="110" t="str">
        <f>Language!$E$124&amp;" E"</f>
        <v>Gruppe E</v>
      </c>
      <c r="D33" s="111"/>
      <c r="E33" s="111"/>
      <c r="F33" s="112"/>
      <c r="G33" s="113"/>
      <c r="H33" s="114"/>
    </row>
    <row r="34" spans="2:8" x14ac:dyDescent="0.25">
      <c r="B34" s="1"/>
      <c r="C34" s="148">
        <v>17</v>
      </c>
      <c r="D34" s="10" t="str">
        <f>VLOOKUP(C34,Language!$D$5:$E$94,2,0)</f>
        <v>E1</v>
      </c>
      <c r="E34" s="149">
        <v>18</v>
      </c>
      <c r="F34" s="10" t="str">
        <f>VLOOKUP(E34,Language!$D$5:$E$94,2,0)</f>
        <v>E2</v>
      </c>
      <c r="G34" s="4"/>
      <c r="H34" s="102"/>
    </row>
    <row r="35" spans="2:8" x14ac:dyDescent="0.25">
      <c r="B35" s="1"/>
      <c r="C35" s="148">
        <v>19</v>
      </c>
      <c r="D35" s="10" t="str">
        <f>VLOOKUP(C35,Language!$D$5:$E$94,2,0)</f>
        <v>E3</v>
      </c>
      <c r="E35" s="149">
        <v>20</v>
      </c>
      <c r="F35" s="10" t="str">
        <f>VLOOKUP(E35,Language!$D$5:$E$94,2,0)</f>
        <v>E4</v>
      </c>
      <c r="G35" s="4"/>
      <c r="H35" s="102"/>
    </row>
    <row r="36" spans="2:8" x14ac:dyDescent="0.25">
      <c r="B36" s="1"/>
      <c r="C36" s="148">
        <v>19</v>
      </c>
      <c r="D36" s="10" t="str">
        <f>VLOOKUP(C36,Language!$D$5:$E$94,2,0)</f>
        <v>E3</v>
      </c>
      <c r="E36" s="149">
        <v>17</v>
      </c>
      <c r="F36" s="10" t="str">
        <f>VLOOKUP(E36,Language!$D$5:$E$94,2,0)</f>
        <v>E1</v>
      </c>
      <c r="G36" s="4"/>
      <c r="H36" s="102"/>
    </row>
    <row r="37" spans="2:8" x14ac:dyDescent="0.25">
      <c r="B37" s="1"/>
      <c r="C37" s="148">
        <v>18</v>
      </c>
      <c r="D37" s="10" t="str">
        <f>VLOOKUP(C37,Language!$D$5:$E$94,2,0)</f>
        <v>E2</v>
      </c>
      <c r="E37" s="149">
        <v>20</v>
      </c>
      <c r="F37" s="10" t="str">
        <f>VLOOKUP(E37,Language!$D$5:$E$94,2,0)</f>
        <v>E4</v>
      </c>
      <c r="G37" s="4"/>
      <c r="H37" s="102"/>
    </row>
    <row r="38" spans="2:8" x14ac:dyDescent="0.25">
      <c r="B38" s="1"/>
      <c r="C38" s="148">
        <v>20</v>
      </c>
      <c r="D38" s="10" t="str">
        <f>VLOOKUP(C38,Language!$D$5:$E$94,2,0)</f>
        <v>E4</v>
      </c>
      <c r="E38" s="149">
        <v>17</v>
      </c>
      <c r="F38" s="10" t="str">
        <f>VLOOKUP(E38,Language!$D$5:$E$94,2,0)</f>
        <v>E1</v>
      </c>
      <c r="G38" s="4"/>
      <c r="H38" s="102"/>
    </row>
    <row r="39" spans="2:8" x14ac:dyDescent="0.25">
      <c r="B39" s="1"/>
      <c r="C39" s="148">
        <v>18</v>
      </c>
      <c r="D39" s="10" t="str">
        <f>VLOOKUP(C39,Language!$D$5:$E$94,2,0)</f>
        <v>E2</v>
      </c>
      <c r="E39" s="149">
        <v>19</v>
      </c>
      <c r="F39" s="10" t="str">
        <f>VLOOKUP(E39,Language!$D$5:$E$94,2,0)</f>
        <v>E3</v>
      </c>
      <c r="G39" s="4"/>
      <c r="H39" s="102"/>
    </row>
    <row r="40" spans="2:8" ht="18.75" x14ac:dyDescent="0.25">
      <c r="B40" s="1"/>
      <c r="C40" s="110" t="str">
        <f>Language!$E$124&amp;" F"</f>
        <v>Gruppe F</v>
      </c>
      <c r="D40" s="111"/>
      <c r="E40" s="111"/>
      <c r="F40" s="112"/>
      <c r="G40" s="113"/>
      <c r="H40" s="114"/>
    </row>
    <row r="41" spans="2:8" x14ac:dyDescent="0.25">
      <c r="B41" s="1"/>
      <c r="C41" s="148">
        <v>21</v>
      </c>
      <c r="D41" s="10" t="str">
        <f>VLOOKUP(C41,Language!$D$5:$E$94,2,0)</f>
        <v>F1</v>
      </c>
      <c r="E41" s="149">
        <v>22</v>
      </c>
      <c r="F41" s="10" t="str">
        <f>VLOOKUP(E41,Language!$D$5:$E$94,2,0)</f>
        <v>F2</v>
      </c>
      <c r="G41" s="4"/>
      <c r="H41" s="102"/>
    </row>
    <row r="42" spans="2:8" x14ac:dyDescent="0.25">
      <c r="B42" s="1"/>
      <c r="C42" s="148">
        <v>23</v>
      </c>
      <c r="D42" s="10" t="str">
        <f>VLOOKUP(C42,Language!$D$5:$E$94,2,0)</f>
        <v>F3</v>
      </c>
      <c r="E42" s="149">
        <v>24</v>
      </c>
      <c r="F42" s="10" t="str">
        <f>VLOOKUP(E42,Language!$D$5:$E$94,2,0)</f>
        <v>F4</v>
      </c>
      <c r="G42" s="4"/>
      <c r="H42" s="102"/>
    </row>
    <row r="43" spans="2:8" x14ac:dyDescent="0.25">
      <c r="B43" s="1"/>
      <c r="C43" s="148">
        <v>23</v>
      </c>
      <c r="D43" s="10" t="str">
        <f>VLOOKUP(C43,Language!$D$5:$E$94,2,0)</f>
        <v>F3</v>
      </c>
      <c r="E43" s="149">
        <v>21</v>
      </c>
      <c r="F43" s="10" t="str">
        <f>VLOOKUP(E43,Language!$D$5:$E$94,2,0)</f>
        <v>F1</v>
      </c>
      <c r="G43" s="4"/>
      <c r="H43" s="102"/>
    </row>
    <row r="44" spans="2:8" x14ac:dyDescent="0.25">
      <c r="B44" s="1"/>
      <c r="C44" s="148">
        <v>22</v>
      </c>
      <c r="D44" s="10" t="str">
        <f>VLOOKUP(C44,Language!$D$5:$E$94,2,0)</f>
        <v>F2</v>
      </c>
      <c r="E44" s="149">
        <v>24</v>
      </c>
      <c r="F44" s="10" t="str">
        <f>VLOOKUP(E44,Language!$D$5:$E$94,2,0)</f>
        <v>F4</v>
      </c>
      <c r="G44" s="4"/>
      <c r="H44" s="102"/>
    </row>
    <row r="45" spans="2:8" x14ac:dyDescent="0.25">
      <c r="B45" s="1"/>
      <c r="C45" s="148">
        <v>24</v>
      </c>
      <c r="D45" s="10" t="str">
        <f>VLOOKUP(C45,Language!$D$5:$E$94,2,0)</f>
        <v>F4</v>
      </c>
      <c r="E45" s="149">
        <v>21</v>
      </c>
      <c r="F45" s="10" t="str">
        <f>VLOOKUP(E45,Language!$D$5:$E$94,2,0)</f>
        <v>F1</v>
      </c>
      <c r="G45" s="4"/>
      <c r="H45" s="102"/>
    </row>
    <row r="46" spans="2:8" x14ac:dyDescent="0.25">
      <c r="B46" s="1"/>
      <c r="C46" s="148">
        <v>22</v>
      </c>
      <c r="D46" s="10" t="str">
        <f>VLOOKUP(C46,Language!$D$5:$E$94,2,0)</f>
        <v>F2</v>
      </c>
      <c r="E46" s="149">
        <v>23</v>
      </c>
      <c r="F46" s="10" t="str">
        <f>VLOOKUP(E46,Language!$D$5:$E$94,2,0)</f>
        <v>F3</v>
      </c>
      <c r="G46" s="4"/>
      <c r="H46" s="102"/>
    </row>
    <row r="47" spans="2:8" ht="18.75" x14ac:dyDescent="0.25">
      <c r="B47" s="1"/>
      <c r="C47" s="110" t="str">
        <f>Language!$E$124&amp;" G"</f>
        <v>Gruppe G</v>
      </c>
      <c r="D47" s="111"/>
      <c r="E47" s="111"/>
      <c r="F47" s="112"/>
      <c r="G47" s="113"/>
      <c r="H47" s="114"/>
    </row>
    <row r="48" spans="2:8" x14ac:dyDescent="0.25">
      <c r="B48" s="1"/>
      <c r="C48" s="148">
        <v>25</v>
      </c>
      <c r="D48" s="10" t="str">
        <f>VLOOKUP(C48,Language!$D$5:$E$94,2,0)</f>
        <v>G1</v>
      </c>
      <c r="E48" s="149">
        <v>26</v>
      </c>
      <c r="F48" s="10" t="str">
        <f>VLOOKUP(E48,Language!$D$5:$E$94,2,0)</f>
        <v>G2</v>
      </c>
      <c r="G48" s="4"/>
      <c r="H48" s="102"/>
    </row>
    <row r="49" spans="2:8" x14ac:dyDescent="0.25">
      <c r="B49" s="1"/>
      <c r="C49" s="148">
        <v>27</v>
      </c>
      <c r="D49" s="10" t="str">
        <f>VLOOKUP(C49,Language!$D$5:$E$94,2,0)</f>
        <v>G3</v>
      </c>
      <c r="E49" s="149">
        <v>28</v>
      </c>
      <c r="F49" s="10" t="str">
        <f>VLOOKUP(E49,Language!$D$5:$E$94,2,0)</f>
        <v>G4</v>
      </c>
      <c r="G49" s="4"/>
      <c r="H49" s="102"/>
    </row>
    <row r="50" spans="2:8" x14ac:dyDescent="0.25">
      <c r="B50" s="1"/>
      <c r="C50" s="148">
        <v>27</v>
      </c>
      <c r="D50" s="10" t="str">
        <f>VLOOKUP(C50,Language!$D$5:$E$94,2,0)</f>
        <v>G3</v>
      </c>
      <c r="E50" s="149">
        <v>25</v>
      </c>
      <c r="F50" s="10" t="str">
        <f>VLOOKUP(E50,Language!$D$5:$E$94,2,0)</f>
        <v>G1</v>
      </c>
      <c r="G50" s="4"/>
      <c r="H50" s="102"/>
    </row>
    <row r="51" spans="2:8" x14ac:dyDescent="0.25">
      <c r="B51" s="1"/>
      <c r="C51" s="148">
        <v>26</v>
      </c>
      <c r="D51" s="10" t="str">
        <f>VLOOKUP(C51,Language!$D$5:$E$94,2,0)</f>
        <v>G2</v>
      </c>
      <c r="E51" s="149">
        <v>28</v>
      </c>
      <c r="F51" s="10" t="str">
        <f>VLOOKUP(E51,Language!$D$5:$E$94,2,0)</f>
        <v>G4</v>
      </c>
      <c r="G51" s="4"/>
      <c r="H51" s="102"/>
    </row>
    <row r="52" spans="2:8" x14ac:dyDescent="0.25">
      <c r="B52" s="1"/>
      <c r="C52" s="148">
        <v>28</v>
      </c>
      <c r="D52" s="10" t="str">
        <f>VLOOKUP(C52,Language!$D$5:$E$94,2,0)</f>
        <v>G4</v>
      </c>
      <c r="E52" s="149">
        <v>25</v>
      </c>
      <c r="F52" s="10" t="str">
        <f>VLOOKUP(E52,Language!$D$5:$E$94,2,0)</f>
        <v>G1</v>
      </c>
      <c r="G52" s="4"/>
      <c r="H52" s="102"/>
    </row>
    <row r="53" spans="2:8" x14ac:dyDescent="0.25">
      <c r="B53" s="1"/>
      <c r="C53" s="148">
        <v>26</v>
      </c>
      <c r="D53" s="10" t="str">
        <f>VLOOKUP(C53,Language!$D$5:$E$94,2,0)</f>
        <v>G2</v>
      </c>
      <c r="E53" s="149">
        <v>27</v>
      </c>
      <c r="F53" s="10" t="str">
        <f>VLOOKUP(E53,Language!$D$5:$E$94,2,0)</f>
        <v>G3</v>
      </c>
      <c r="G53" s="4"/>
      <c r="H53" s="102"/>
    </row>
    <row r="54" spans="2:8" ht="18.75" x14ac:dyDescent="0.25">
      <c r="B54" s="1"/>
      <c r="C54" s="110" t="str">
        <f>Language!$E$124&amp;" H"</f>
        <v>Gruppe H</v>
      </c>
      <c r="D54" s="111"/>
      <c r="E54" s="111"/>
      <c r="F54" s="112"/>
      <c r="G54" s="113"/>
      <c r="H54" s="114"/>
    </row>
    <row r="55" spans="2:8" x14ac:dyDescent="0.25">
      <c r="B55" s="1"/>
      <c r="C55" s="148">
        <v>29</v>
      </c>
      <c r="D55" s="10" t="str">
        <f>VLOOKUP(C55,Language!$D$5:$E$94,2,0)</f>
        <v>H1</v>
      </c>
      <c r="E55" s="149">
        <v>30</v>
      </c>
      <c r="F55" s="10" t="str">
        <f>VLOOKUP(E55,Language!$D$5:$E$94,2,0)</f>
        <v>H2</v>
      </c>
      <c r="G55" s="4"/>
      <c r="H55" s="102"/>
    </row>
    <row r="56" spans="2:8" x14ac:dyDescent="0.25">
      <c r="B56" s="1"/>
      <c r="C56" s="148">
        <v>31</v>
      </c>
      <c r="D56" s="10" t="str">
        <f>VLOOKUP(C56,Language!$D$5:$E$94,2,0)</f>
        <v>H3</v>
      </c>
      <c r="E56" s="149">
        <v>32</v>
      </c>
      <c r="F56" s="10" t="str">
        <f>VLOOKUP(E56,Language!$D$5:$E$94,2,0)</f>
        <v>H4</v>
      </c>
      <c r="G56" s="4"/>
      <c r="H56" s="102"/>
    </row>
    <row r="57" spans="2:8" x14ac:dyDescent="0.25">
      <c r="B57" s="1"/>
      <c r="C57" s="148">
        <v>31</v>
      </c>
      <c r="D57" s="10" t="str">
        <f>VLOOKUP(C57,Language!$D$5:$E$94,2,0)</f>
        <v>H3</v>
      </c>
      <c r="E57" s="149">
        <v>29</v>
      </c>
      <c r="F57" s="10" t="str">
        <f>VLOOKUP(E57,Language!$D$5:$E$94,2,0)</f>
        <v>H1</v>
      </c>
      <c r="G57" s="4"/>
      <c r="H57" s="102"/>
    </row>
    <row r="58" spans="2:8" x14ac:dyDescent="0.25">
      <c r="B58" s="1"/>
      <c r="C58" s="148">
        <v>30</v>
      </c>
      <c r="D58" s="10" t="str">
        <f>VLOOKUP(C58,Language!$D$5:$E$94,2,0)</f>
        <v>H2</v>
      </c>
      <c r="E58" s="149">
        <v>32</v>
      </c>
      <c r="F58" s="10" t="str">
        <f>VLOOKUP(E58,Language!$D$5:$E$94,2,0)</f>
        <v>H4</v>
      </c>
      <c r="G58" s="4"/>
      <c r="H58" s="102"/>
    </row>
    <row r="59" spans="2:8" x14ac:dyDescent="0.25">
      <c r="B59" s="1"/>
      <c r="C59" s="148">
        <v>32</v>
      </c>
      <c r="D59" s="10" t="str">
        <f>VLOOKUP(C59,Language!$D$5:$E$94,2,0)</f>
        <v>H4</v>
      </c>
      <c r="E59" s="149">
        <v>29</v>
      </c>
      <c r="F59" s="10" t="str">
        <f>VLOOKUP(E59,Language!$D$5:$E$94,2,0)</f>
        <v>H1</v>
      </c>
      <c r="G59" s="4"/>
      <c r="H59" s="102"/>
    </row>
    <row r="60" spans="2:8" x14ac:dyDescent="0.25">
      <c r="B60" s="1"/>
      <c r="C60" s="148">
        <v>30</v>
      </c>
      <c r="D60" s="10" t="str">
        <f>VLOOKUP(C60,Language!$D$5:$E$94,2,0)</f>
        <v>H2</v>
      </c>
      <c r="E60" s="149">
        <v>31</v>
      </c>
      <c r="F60" s="10" t="str">
        <f>VLOOKUP(E60,Language!$D$5:$E$94,2,0)</f>
        <v>H3</v>
      </c>
      <c r="G60" s="4"/>
      <c r="H60" s="102"/>
    </row>
    <row r="61" spans="2:8" ht="18.75" x14ac:dyDescent="0.25">
      <c r="B61" s="1"/>
      <c r="C61" s="110" t="str">
        <f>Language!$E$124&amp;" I"</f>
        <v>Gruppe I</v>
      </c>
      <c r="D61" s="111"/>
      <c r="E61" s="111"/>
      <c r="F61" s="112"/>
      <c r="G61" s="113"/>
      <c r="H61" s="114"/>
    </row>
    <row r="62" spans="2:8" x14ac:dyDescent="0.25">
      <c r="B62" s="1"/>
      <c r="C62" s="148">
        <v>33</v>
      </c>
      <c r="D62" s="10" t="str">
        <f>VLOOKUP(C62,Language!$D$5:$E$94,2,0)</f>
        <v>I1</v>
      </c>
      <c r="E62" s="149">
        <v>34</v>
      </c>
      <c r="F62" s="10" t="str">
        <f>VLOOKUP(E62,Language!$D$5:$E$94,2,0)</f>
        <v>I2</v>
      </c>
      <c r="G62" s="4"/>
      <c r="H62" s="102"/>
    </row>
    <row r="63" spans="2:8" x14ac:dyDescent="0.25">
      <c r="B63" s="1"/>
      <c r="C63" s="148">
        <v>35</v>
      </c>
      <c r="D63" s="10" t="str">
        <f>VLOOKUP(C63,Language!$D$5:$E$94,2,0)</f>
        <v>I3</v>
      </c>
      <c r="E63" s="149">
        <v>36</v>
      </c>
      <c r="F63" s="10" t="str">
        <f>VLOOKUP(E63,Language!$D$5:$E$94,2,0)</f>
        <v>I4</v>
      </c>
      <c r="G63" s="4"/>
      <c r="H63" s="102"/>
    </row>
    <row r="64" spans="2:8" x14ac:dyDescent="0.25">
      <c r="B64" s="1"/>
      <c r="C64" s="148">
        <v>35</v>
      </c>
      <c r="D64" s="10" t="str">
        <f>VLOOKUP(C64,Language!$D$5:$E$94,2,0)</f>
        <v>I3</v>
      </c>
      <c r="E64" s="149">
        <v>33</v>
      </c>
      <c r="F64" s="10" t="str">
        <f>VLOOKUP(E64,Language!$D$5:$E$94,2,0)</f>
        <v>I1</v>
      </c>
      <c r="G64" s="4"/>
      <c r="H64" s="102"/>
    </row>
    <row r="65" spans="2:8" x14ac:dyDescent="0.25">
      <c r="B65" s="1"/>
      <c r="C65" s="148">
        <v>34</v>
      </c>
      <c r="D65" s="10" t="str">
        <f>VLOOKUP(C65,Language!$D$5:$E$94,2,0)</f>
        <v>I2</v>
      </c>
      <c r="E65" s="149">
        <v>36</v>
      </c>
      <c r="F65" s="10" t="str">
        <f>VLOOKUP(E65,Language!$D$5:$E$94,2,0)</f>
        <v>I4</v>
      </c>
      <c r="G65" s="4"/>
      <c r="H65" s="102"/>
    </row>
    <row r="66" spans="2:8" x14ac:dyDescent="0.25">
      <c r="B66" s="1"/>
      <c r="C66" s="148">
        <v>36</v>
      </c>
      <c r="D66" s="10" t="str">
        <f>VLOOKUP(C66,Language!$D$5:$E$94,2,0)</f>
        <v>I4</v>
      </c>
      <c r="E66" s="149">
        <v>33</v>
      </c>
      <c r="F66" s="10" t="str">
        <f>VLOOKUP(E66,Language!$D$5:$E$94,2,0)</f>
        <v>I1</v>
      </c>
      <c r="G66" s="4"/>
      <c r="H66" s="102"/>
    </row>
    <row r="67" spans="2:8" x14ac:dyDescent="0.25">
      <c r="B67" s="1"/>
      <c r="C67" s="148">
        <v>34</v>
      </c>
      <c r="D67" s="10" t="str">
        <f>VLOOKUP(C67,Language!$D$5:$E$94,2,0)</f>
        <v>I2</v>
      </c>
      <c r="E67" s="149">
        <v>35</v>
      </c>
      <c r="F67" s="10" t="str">
        <f>VLOOKUP(E67,Language!$D$5:$E$94,2,0)</f>
        <v>I3</v>
      </c>
      <c r="G67" s="4"/>
      <c r="H67" s="102"/>
    </row>
    <row r="68" spans="2:8" ht="18.75" x14ac:dyDescent="0.25">
      <c r="B68" s="1"/>
      <c r="C68" s="110" t="str">
        <f>Language!$E$124&amp;" J"</f>
        <v>Gruppe J</v>
      </c>
      <c r="D68" s="111"/>
      <c r="E68" s="111"/>
      <c r="F68" s="112"/>
      <c r="G68" s="113"/>
      <c r="H68" s="114"/>
    </row>
    <row r="69" spans="2:8" x14ac:dyDescent="0.25">
      <c r="B69" s="1"/>
      <c r="C69" s="148">
        <v>37</v>
      </c>
      <c r="D69" s="10" t="str">
        <f>VLOOKUP(C69,Language!$D$5:$E$94,2,0)</f>
        <v>J1</v>
      </c>
      <c r="E69" s="149">
        <v>38</v>
      </c>
      <c r="F69" s="10" t="str">
        <f>VLOOKUP(E69,Language!$D$5:$E$94,2,0)</f>
        <v>J2</v>
      </c>
      <c r="G69" s="4"/>
      <c r="H69" s="102"/>
    </row>
    <row r="70" spans="2:8" x14ac:dyDescent="0.25">
      <c r="B70" s="1"/>
      <c r="C70" s="148">
        <v>39</v>
      </c>
      <c r="D70" s="10" t="str">
        <f>VLOOKUP(C70,Language!$D$5:$E$94,2,0)</f>
        <v>J3</v>
      </c>
      <c r="E70" s="149">
        <v>40</v>
      </c>
      <c r="F70" s="10" t="str">
        <f>VLOOKUP(E70,Language!$D$5:$E$94,2,0)</f>
        <v>J4</v>
      </c>
      <c r="G70" s="4"/>
      <c r="H70" s="102"/>
    </row>
    <row r="71" spans="2:8" x14ac:dyDescent="0.25">
      <c r="B71" s="1"/>
      <c r="C71" s="148">
        <v>39</v>
      </c>
      <c r="D71" s="10" t="str">
        <f>VLOOKUP(C71,Language!$D$5:$E$94,2,0)</f>
        <v>J3</v>
      </c>
      <c r="E71" s="149">
        <v>37</v>
      </c>
      <c r="F71" s="10" t="str">
        <f>VLOOKUP(E71,Language!$D$5:$E$94,2,0)</f>
        <v>J1</v>
      </c>
      <c r="G71" s="4"/>
      <c r="H71" s="102"/>
    </row>
    <row r="72" spans="2:8" x14ac:dyDescent="0.25">
      <c r="B72" s="1"/>
      <c r="C72" s="148">
        <v>38</v>
      </c>
      <c r="D72" s="10" t="str">
        <f>VLOOKUP(C72,Language!$D$5:$E$94,2,0)</f>
        <v>J2</v>
      </c>
      <c r="E72" s="149">
        <v>40</v>
      </c>
      <c r="F72" s="10" t="str">
        <f>VLOOKUP(E72,Language!$D$5:$E$94,2,0)</f>
        <v>J4</v>
      </c>
      <c r="G72" s="4"/>
      <c r="H72" s="102"/>
    </row>
    <row r="73" spans="2:8" x14ac:dyDescent="0.25">
      <c r="B73" s="1"/>
      <c r="C73" s="148">
        <v>40</v>
      </c>
      <c r="D73" s="10" t="str">
        <f>VLOOKUP(C73,Language!$D$5:$E$94,2,0)</f>
        <v>J4</v>
      </c>
      <c r="E73" s="149">
        <v>37</v>
      </c>
      <c r="F73" s="10" t="str">
        <f>VLOOKUP(E73,Language!$D$5:$E$94,2,0)</f>
        <v>J1</v>
      </c>
      <c r="G73" s="4"/>
      <c r="H73" s="102"/>
    </row>
    <row r="74" spans="2:8" x14ac:dyDescent="0.25">
      <c r="B74" s="1"/>
      <c r="C74" s="148">
        <v>38</v>
      </c>
      <c r="D74" s="10" t="str">
        <f>VLOOKUP(C74,Language!$D$5:$E$94,2,0)</f>
        <v>J2</v>
      </c>
      <c r="E74" s="149">
        <v>39</v>
      </c>
      <c r="F74" s="10" t="str">
        <f>VLOOKUP(E74,Language!$D$5:$E$94,2,0)</f>
        <v>J3</v>
      </c>
      <c r="G74" s="4"/>
      <c r="H74" s="102"/>
    </row>
    <row r="75" spans="2:8" ht="18.75" x14ac:dyDescent="0.25">
      <c r="B75" s="1"/>
      <c r="C75" s="110" t="str">
        <f>Language!$E$124&amp;" K"</f>
        <v>Gruppe K</v>
      </c>
      <c r="D75" s="111"/>
      <c r="E75" s="111"/>
      <c r="F75" s="112"/>
      <c r="G75" s="113"/>
      <c r="H75" s="114"/>
    </row>
    <row r="76" spans="2:8" x14ac:dyDescent="0.25">
      <c r="B76" s="1"/>
      <c r="C76" s="148">
        <v>41</v>
      </c>
      <c r="D76" s="10" t="str">
        <f>VLOOKUP(C76,Language!$D$5:$E$94,2,0)</f>
        <v>K1</v>
      </c>
      <c r="E76" s="149">
        <v>42</v>
      </c>
      <c r="F76" s="10" t="str">
        <f>VLOOKUP(E76,Language!$D$5:$E$94,2,0)</f>
        <v>K2</v>
      </c>
      <c r="G76" s="4"/>
      <c r="H76" s="102"/>
    </row>
    <row r="77" spans="2:8" x14ac:dyDescent="0.25">
      <c r="B77" s="1"/>
      <c r="C77" s="148">
        <v>43</v>
      </c>
      <c r="D77" s="10" t="str">
        <f>VLOOKUP(C77,Language!$D$5:$E$94,2,0)</f>
        <v>K3</v>
      </c>
      <c r="E77" s="149">
        <v>44</v>
      </c>
      <c r="F77" s="10" t="str">
        <f>VLOOKUP(E77,Language!$D$5:$E$94,2,0)</f>
        <v>K4</v>
      </c>
      <c r="G77" s="4"/>
      <c r="H77" s="102"/>
    </row>
    <row r="78" spans="2:8" x14ac:dyDescent="0.25">
      <c r="B78" s="1"/>
      <c r="C78" s="148">
        <v>43</v>
      </c>
      <c r="D78" s="10" t="str">
        <f>VLOOKUP(C78,Language!$D$5:$E$94,2,0)</f>
        <v>K3</v>
      </c>
      <c r="E78" s="149">
        <v>41</v>
      </c>
      <c r="F78" s="10" t="str">
        <f>VLOOKUP(E78,Language!$D$5:$E$94,2,0)</f>
        <v>K1</v>
      </c>
      <c r="G78" s="4"/>
      <c r="H78" s="102"/>
    </row>
    <row r="79" spans="2:8" x14ac:dyDescent="0.25">
      <c r="B79" s="1"/>
      <c r="C79" s="148">
        <v>42</v>
      </c>
      <c r="D79" s="10" t="str">
        <f>VLOOKUP(C79,Language!$D$5:$E$94,2,0)</f>
        <v>K2</v>
      </c>
      <c r="E79" s="149">
        <v>44</v>
      </c>
      <c r="F79" s="10" t="str">
        <f>VLOOKUP(E79,Language!$D$5:$E$94,2,0)</f>
        <v>K4</v>
      </c>
      <c r="G79" s="4"/>
      <c r="H79" s="102"/>
    </row>
    <row r="80" spans="2:8" x14ac:dyDescent="0.25">
      <c r="B80" s="1"/>
      <c r="C80" s="148">
        <v>44</v>
      </c>
      <c r="D80" s="10" t="str">
        <f>VLOOKUP(C80,Language!$D$5:$E$94,2,0)</f>
        <v>K4</v>
      </c>
      <c r="E80" s="149">
        <v>41</v>
      </c>
      <c r="F80" s="10" t="str">
        <f>VLOOKUP(E80,Language!$D$5:$E$94,2,0)</f>
        <v>K1</v>
      </c>
      <c r="G80" s="4"/>
      <c r="H80" s="102"/>
    </row>
    <row r="81" spans="2:12" x14ac:dyDescent="0.25">
      <c r="B81" s="1"/>
      <c r="C81" s="148">
        <v>42</v>
      </c>
      <c r="D81" s="10" t="str">
        <f>VLOOKUP(C81,Language!$D$5:$E$94,2,0)</f>
        <v>K2</v>
      </c>
      <c r="E81" s="149">
        <v>43</v>
      </c>
      <c r="F81" s="10" t="str">
        <f>VLOOKUP(E81,Language!$D$5:$E$94,2,0)</f>
        <v>K3</v>
      </c>
      <c r="G81" s="4"/>
      <c r="H81" s="102"/>
    </row>
    <row r="82" spans="2:12" ht="18.75" x14ac:dyDescent="0.25">
      <c r="B82" s="1"/>
      <c r="C82" s="110" t="str">
        <f>Language!$E$124&amp;" L"</f>
        <v>Gruppe L</v>
      </c>
      <c r="D82" s="111"/>
      <c r="E82" s="111"/>
      <c r="F82" s="112"/>
      <c r="G82" s="113"/>
      <c r="H82" s="114"/>
    </row>
    <row r="83" spans="2:12" x14ac:dyDescent="0.25">
      <c r="B83" s="1"/>
      <c r="C83" s="148">
        <v>45</v>
      </c>
      <c r="D83" s="10" t="str">
        <f>VLOOKUP(C83,Language!$D$5:$E$94,2,0)</f>
        <v>L1</v>
      </c>
      <c r="E83" s="149">
        <v>46</v>
      </c>
      <c r="F83" s="10" t="str">
        <f>VLOOKUP(E83,Language!$D$5:$E$94,2,0)</f>
        <v>L2</v>
      </c>
      <c r="G83" s="4"/>
      <c r="H83" s="102"/>
    </row>
    <row r="84" spans="2:12" x14ac:dyDescent="0.25">
      <c r="B84" s="1"/>
      <c r="C84" s="148">
        <v>47</v>
      </c>
      <c r="D84" s="10" t="str">
        <f>VLOOKUP(C84,Language!$D$5:$E$94,2,0)</f>
        <v>L3</v>
      </c>
      <c r="E84" s="149">
        <v>48</v>
      </c>
      <c r="F84" s="10" t="str">
        <f>VLOOKUP(E84,Language!$D$5:$E$94,2,0)</f>
        <v>L4</v>
      </c>
      <c r="G84" s="4"/>
      <c r="H84" s="102"/>
    </row>
    <row r="85" spans="2:12" x14ac:dyDescent="0.25">
      <c r="B85" s="1"/>
      <c r="C85" s="148">
        <v>47</v>
      </c>
      <c r="D85" s="10" t="str">
        <f>VLOOKUP(C85,Language!$D$5:$E$94,2,0)</f>
        <v>L3</v>
      </c>
      <c r="E85" s="149">
        <v>45</v>
      </c>
      <c r="F85" s="10" t="str">
        <f>VLOOKUP(E85,Language!$D$5:$E$94,2,0)</f>
        <v>L1</v>
      </c>
      <c r="G85" s="4"/>
      <c r="H85" s="102"/>
    </row>
    <row r="86" spans="2:12" x14ac:dyDescent="0.25">
      <c r="B86" s="1"/>
      <c r="C86" s="148">
        <v>46</v>
      </c>
      <c r="D86" s="10" t="str">
        <f>VLOOKUP(C86,Language!$D$5:$E$94,2,0)</f>
        <v>L2</v>
      </c>
      <c r="E86" s="149">
        <v>48</v>
      </c>
      <c r="F86" s="10" t="str">
        <f>VLOOKUP(E86,Language!$D$5:$E$94,2,0)</f>
        <v>L4</v>
      </c>
      <c r="G86" s="4"/>
      <c r="H86" s="102"/>
    </row>
    <row r="87" spans="2:12" x14ac:dyDescent="0.25">
      <c r="B87" s="1"/>
      <c r="C87" s="148">
        <v>48</v>
      </c>
      <c r="D87" s="10" t="str">
        <f>VLOOKUP(C87,Language!$D$5:$E$94,2,0)</f>
        <v>L4</v>
      </c>
      <c r="E87" s="149">
        <v>45</v>
      </c>
      <c r="F87" s="10" t="str">
        <f>VLOOKUP(E87,Language!$D$5:$E$94,2,0)</f>
        <v>L1</v>
      </c>
      <c r="G87" s="4"/>
      <c r="H87" s="102"/>
    </row>
    <row r="88" spans="2:12" x14ac:dyDescent="0.25">
      <c r="B88" s="1"/>
      <c r="C88" s="148">
        <v>46</v>
      </c>
      <c r="D88" s="10" t="str">
        <f>VLOOKUP(C88,Language!$D$5:$E$94,2,0)</f>
        <v>L2</v>
      </c>
      <c r="E88" s="149">
        <v>47</v>
      </c>
      <c r="F88" s="10" t="str">
        <f>VLOOKUP(E88,Language!$D$5:$E$94,2,0)</f>
        <v>L3</v>
      </c>
      <c r="G88" s="4"/>
      <c r="H88" s="102"/>
    </row>
    <row r="89" spans="2:12" ht="19.5" thickBot="1" x14ac:dyDescent="0.3">
      <c r="B89" s="1"/>
      <c r="C89" s="110" t="str">
        <f>Language!$E$175</f>
        <v>Sechzehntelfinale</v>
      </c>
      <c r="D89" s="111"/>
      <c r="E89" s="111"/>
      <c r="F89" s="112"/>
      <c r="G89" s="113"/>
      <c r="H89" s="114"/>
    </row>
    <row r="90" spans="2:12" ht="15.75" thickTop="1" x14ac:dyDescent="0.25">
      <c r="B90" s="1"/>
      <c r="C90" s="5"/>
      <c r="D90" s="123" t="str">
        <f>IF(C90="","",VLOOKUP(C90,Language!$D$5:$E$94,2,0))</f>
        <v/>
      </c>
      <c r="E90" s="4"/>
      <c r="F90" s="123" t="str">
        <f>IF(E90="","",VLOOKUP(E90,Language!$D$5:$E$94,2,0))</f>
        <v/>
      </c>
      <c r="G90" s="104"/>
      <c r="H90" s="105"/>
      <c r="K90" s="115">
        <f>COUNTIF(C$90:C$105,C90)+COUNTIF(E$90:E$105,C90)</f>
        <v>0</v>
      </c>
      <c r="L90" s="116">
        <f>COUNTIF(C$90:C$105,E90)+COUNTIF(E$90:E$105,E90)</f>
        <v>0</v>
      </c>
    </row>
    <row r="91" spans="2:12" x14ac:dyDescent="0.25">
      <c r="B91" s="1"/>
      <c r="C91" s="5"/>
      <c r="D91" s="123" t="str">
        <f>IF(C91="","",VLOOKUP(C91,Language!$D$5:$E$94,2,0))</f>
        <v/>
      </c>
      <c r="E91" s="4"/>
      <c r="F91" s="123" t="str">
        <f>IF(E91="","",VLOOKUP(E91,Language!$D$5:$E$94,2,0))</f>
        <v/>
      </c>
      <c r="G91" s="106"/>
      <c r="H91" s="107"/>
      <c r="K91" s="117">
        <f t="shared" ref="K91:K105" si="0">COUNTIF(C$90:C$105,C91)+COUNTIF(E$90:E$105,C91)</f>
        <v>0</v>
      </c>
      <c r="L91" s="118">
        <f t="shared" ref="L91:L105" si="1">COUNTIF(C$90:C$105,E91)+COUNTIF(E$90:E$105,E91)</f>
        <v>0</v>
      </c>
    </row>
    <row r="92" spans="2:12" x14ac:dyDescent="0.25">
      <c r="B92" s="1"/>
      <c r="C92" s="5"/>
      <c r="D92" s="123" t="str">
        <f>IF(C92="","",VLOOKUP(C92,Language!$D$5:$E$94,2,0))</f>
        <v/>
      </c>
      <c r="E92" s="4"/>
      <c r="F92" s="123" t="str">
        <f>IF(E92="","",VLOOKUP(E92,Language!$D$5:$E$94,2,0))</f>
        <v/>
      </c>
      <c r="G92" s="106"/>
      <c r="H92" s="107"/>
      <c r="K92" s="117">
        <f t="shared" si="0"/>
        <v>0</v>
      </c>
      <c r="L92" s="118">
        <f t="shared" si="1"/>
        <v>0</v>
      </c>
    </row>
    <row r="93" spans="2:12" x14ac:dyDescent="0.25">
      <c r="B93" s="1"/>
      <c r="C93" s="5"/>
      <c r="D93" s="123" t="str">
        <f>IF(C93="","",VLOOKUP(C93,Language!$D$5:$E$94,2,0))</f>
        <v/>
      </c>
      <c r="E93" s="4"/>
      <c r="F93" s="123" t="str">
        <f>IF(E93="","",VLOOKUP(E93,Language!$D$5:$E$94,2,0))</f>
        <v/>
      </c>
      <c r="G93" s="106"/>
      <c r="H93" s="107"/>
      <c r="K93" s="117">
        <f t="shared" si="0"/>
        <v>0</v>
      </c>
      <c r="L93" s="118">
        <f t="shared" si="1"/>
        <v>0</v>
      </c>
    </row>
    <row r="94" spans="2:12" x14ac:dyDescent="0.25">
      <c r="B94" s="1"/>
      <c r="C94" s="5"/>
      <c r="D94" s="123" t="str">
        <f>IF(C94="","",VLOOKUP(C94,Language!$D$5:$E$94,2,0))</f>
        <v/>
      </c>
      <c r="E94" s="4"/>
      <c r="F94" s="123" t="str">
        <f>IF(E94="","",VLOOKUP(E94,Language!$D$5:$E$94,2,0))</f>
        <v/>
      </c>
      <c r="G94" s="106"/>
      <c r="H94" s="107"/>
      <c r="K94" s="117">
        <f t="shared" si="0"/>
        <v>0</v>
      </c>
      <c r="L94" s="118">
        <f t="shared" si="1"/>
        <v>0</v>
      </c>
    </row>
    <row r="95" spans="2:12" x14ac:dyDescent="0.25">
      <c r="B95" s="1"/>
      <c r="C95" s="5"/>
      <c r="D95" s="123" t="str">
        <f>IF(C95="","",VLOOKUP(C95,Language!$D$5:$E$94,2,0))</f>
        <v/>
      </c>
      <c r="E95" s="4"/>
      <c r="F95" s="123" t="str">
        <f>IF(E95="","",VLOOKUP(E95,Language!$D$5:$E$94,2,0))</f>
        <v/>
      </c>
      <c r="G95" s="106"/>
      <c r="H95" s="107"/>
      <c r="K95" s="117">
        <f t="shared" si="0"/>
        <v>0</v>
      </c>
      <c r="L95" s="118">
        <f t="shared" si="1"/>
        <v>0</v>
      </c>
    </row>
    <row r="96" spans="2:12" x14ac:dyDescent="0.25">
      <c r="B96" s="1"/>
      <c r="C96" s="5"/>
      <c r="D96" s="123" t="str">
        <f>IF(C96="","",VLOOKUP(C96,Language!$D$5:$E$94,2,0))</f>
        <v/>
      </c>
      <c r="E96" s="4"/>
      <c r="F96" s="123" t="str">
        <f>IF(E96="","",VLOOKUP(E96,Language!$D$5:$E$94,2,0))</f>
        <v/>
      </c>
      <c r="G96" s="106"/>
      <c r="H96" s="107"/>
      <c r="K96" s="117">
        <f t="shared" si="0"/>
        <v>0</v>
      </c>
      <c r="L96" s="118">
        <f t="shared" si="1"/>
        <v>0</v>
      </c>
    </row>
    <row r="97" spans="2:12" x14ac:dyDescent="0.25">
      <c r="B97" s="1"/>
      <c r="C97" s="5"/>
      <c r="D97" s="123" t="str">
        <f>IF(C97="","",VLOOKUP(C97,Language!$D$5:$E$94,2,0))</f>
        <v/>
      </c>
      <c r="E97" s="4"/>
      <c r="F97" s="123" t="str">
        <f>IF(E97="","",VLOOKUP(E97,Language!$D$5:$E$94,2,0))</f>
        <v/>
      </c>
      <c r="G97" s="106"/>
      <c r="H97" s="107"/>
      <c r="K97" s="117">
        <f t="shared" si="0"/>
        <v>0</v>
      </c>
      <c r="L97" s="118">
        <f t="shared" si="1"/>
        <v>0</v>
      </c>
    </row>
    <row r="98" spans="2:12" x14ac:dyDescent="0.25">
      <c r="B98" s="1"/>
      <c r="C98" s="5"/>
      <c r="D98" s="123" t="str">
        <f>IF(C98="","",VLOOKUP(C98,Language!$D$5:$E$94,2,0))</f>
        <v/>
      </c>
      <c r="E98" s="4"/>
      <c r="F98" s="123" t="str">
        <f>IF(E98="","",VLOOKUP(E98,Language!$D$5:$E$94,2,0))</f>
        <v/>
      </c>
      <c r="G98" s="106"/>
      <c r="H98" s="107"/>
      <c r="K98" s="117">
        <f t="shared" si="0"/>
        <v>0</v>
      </c>
      <c r="L98" s="118">
        <f t="shared" si="1"/>
        <v>0</v>
      </c>
    </row>
    <row r="99" spans="2:12" x14ac:dyDescent="0.25">
      <c r="B99" s="1"/>
      <c r="C99" s="5"/>
      <c r="D99" s="123" t="str">
        <f>IF(C99="","",VLOOKUP(C99,Language!$D$5:$E$94,2,0))</f>
        <v/>
      </c>
      <c r="E99" s="4"/>
      <c r="F99" s="123" t="str">
        <f>IF(E99="","",VLOOKUP(E99,Language!$D$5:$E$94,2,0))</f>
        <v/>
      </c>
      <c r="G99" s="106"/>
      <c r="H99" s="107"/>
      <c r="K99" s="117">
        <f t="shared" si="0"/>
        <v>0</v>
      </c>
      <c r="L99" s="118">
        <f t="shared" si="1"/>
        <v>0</v>
      </c>
    </row>
    <row r="100" spans="2:12" x14ac:dyDescent="0.25">
      <c r="B100" s="1"/>
      <c r="C100" s="5"/>
      <c r="D100" s="123" t="str">
        <f>IF(C100="","",VLOOKUP(C100,Language!$D$5:$E$94,2,0))</f>
        <v/>
      </c>
      <c r="E100" s="4"/>
      <c r="F100" s="123" t="str">
        <f>IF(E100="","",VLOOKUP(E100,Language!$D$5:$E$94,2,0))</f>
        <v/>
      </c>
      <c r="G100" s="106"/>
      <c r="H100" s="107"/>
      <c r="K100" s="117">
        <f t="shared" si="0"/>
        <v>0</v>
      </c>
      <c r="L100" s="118">
        <f t="shared" si="1"/>
        <v>0</v>
      </c>
    </row>
    <row r="101" spans="2:12" x14ac:dyDescent="0.25">
      <c r="B101" s="1"/>
      <c r="C101" s="5"/>
      <c r="D101" s="123" t="str">
        <f>IF(C101="","",VLOOKUP(C101,Language!$D$5:$E$94,2,0))</f>
        <v/>
      </c>
      <c r="E101" s="4"/>
      <c r="F101" s="123" t="str">
        <f>IF(E101="","",VLOOKUP(E101,Language!$D$5:$E$94,2,0))</f>
        <v/>
      </c>
      <c r="G101" s="106"/>
      <c r="H101" s="107"/>
      <c r="K101" s="117">
        <f t="shared" si="0"/>
        <v>0</v>
      </c>
      <c r="L101" s="118">
        <f t="shared" si="1"/>
        <v>0</v>
      </c>
    </row>
    <row r="102" spans="2:12" x14ac:dyDescent="0.25">
      <c r="B102" s="1"/>
      <c r="C102" s="5"/>
      <c r="D102" s="123" t="str">
        <f>IF(C102="","",VLOOKUP(C102,Language!$D$5:$E$94,2,0))</f>
        <v/>
      </c>
      <c r="E102" s="4"/>
      <c r="F102" s="123" t="str">
        <f>IF(E102="","",VLOOKUP(E102,Language!$D$5:$E$94,2,0))</f>
        <v/>
      </c>
      <c r="G102" s="106"/>
      <c r="H102" s="107"/>
      <c r="K102" s="117">
        <f t="shared" si="0"/>
        <v>0</v>
      </c>
      <c r="L102" s="118">
        <f t="shared" si="1"/>
        <v>0</v>
      </c>
    </row>
    <row r="103" spans="2:12" x14ac:dyDescent="0.25">
      <c r="B103" s="1"/>
      <c r="C103" s="5"/>
      <c r="D103" s="123" t="str">
        <f>IF(C103="","",VLOOKUP(C103,Language!$D$5:$E$94,2,0))</f>
        <v/>
      </c>
      <c r="E103" s="4"/>
      <c r="F103" s="123" t="str">
        <f>IF(E103="","",VLOOKUP(E103,Language!$D$5:$E$94,2,0))</f>
        <v/>
      </c>
      <c r="G103" s="106"/>
      <c r="H103" s="107"/>
      <c r="K103" s="117">
        <f t="shared" si="0"/>
        <v>0</v>
      </c>
      <c r="L103" s="118">
        <f t="shared" si="1"/>
        <v>0</v>
      </c>
    </row>
    <row r="104" spans="2:12" x14ac:dyDescent="0.25">
      <c r="B104" s="1"/>
      <c r="C104" s="5"/>
      <c r="D104" s="123" t="str">
        <f>IF(C104="","",VLOOKUP(C104,Language!$D$5:$E$94,2,0))</f>
        <v/>
      </c>
      <c r="E104" s="4"/>
      <c r="F104" s="123" t="str">
        <f>IF(E104="","",VLOOKUP(E104,Language!$D$5:$E$94,2,0))</f>
        <v/>
      </c>
      <c r="G104" s="106"/>
      <c r="H104" s="107"/>
      <c r="K104" s="117">
        <f t="shared" si="0"/>
        <v>0</v>
      </c>
      <c r="L104" s="118">
        <f t="shared" si="1"/>
        <v>0</v>
      </c>
    </row>
    <row r="105" spans="2:12" x14ac:dyDescent="0.25">
      <c r="B105" s="1"/>
      <c r="C105" s="5"/>
      <c r="D105" s="123" t="str">
        <f>IF(C105="","",VLOOKUP(C105,Language!$D$5:$E$94,2,0))</f>
        <v/>
      </c>
      <c r="E105" s="4"/>
      <c r="F105" s="123" t="str">
        <f>IF(E105="","",VLOOKUP(E105,Language!$D$5:$E$94,2,0))</f>
        <v/>
      </c>
      <c r="G105" s="108"/>
      <c r="H105" s="109"/>
      <c r="K105" s="117">
        <f t="shared" si="0"/>
        <v>0</v>
      </c>
      <c r="L105" s="118">
        <f t="shared" si="1"/>
        <v>0</v>
      </c>
    </row>
    <row r="106" spans="2:12" ht="18.75" x14ac:dyDescent="0.25">
      <c r="B106" s="1"/>
      <c r="C106" s="110" t="str">
        <f>Language!$E$176</f>
        <v>Achtelfinale</v>
      </c>
      <c r="D106" s="111"/>
      <c r="E106" s="111"/>
      <c r="F106" s="112"/>
      <c r="G106" s="113"/>
      <c r="H106" s="114"/>
      <c r="K106" s="119"/>
      <c r="L106" s="120"/>
    </row>
    <row r="107" spans="2:12" x14ac:dyDescent="0.25">
      <c r="B107" s="1"/>
      <c r="C107" s="5"/>
      <c r="D107" s="123" t="str">
        <f>IF(C107="","",VLOOKUP(C107,Language!$D$5:$E$94,2,0))</f>
        <v/>
      </c>
      <c r="E107" s="4"/>
      <c r="F107" s="123" t="str">
        <f>IF(E107="","",VLOOKUP(E107,Language!$D$5:$E$94,2,0))</f>
        <v/>
      </c>
      <c r="G107" s="104"/>
      <c r="H107" s="105"/>
      <c r="K107" s="161">
        <f>COUNTIF(C$107:C$114,C107)+COUNTIF(E$107:E$114,C107)</f>
        <v>0</v>
      </c>
      <c r="L107" s="162">
        <f>COUNTIF(C$107:C$114,E107)+COUNTIF(E$107:E$114,E107)</f>
        <v>0</v>
      </c>
    </row>
    <row r="108" spans="2:12" x14ac:dyDescent="0.25">
      <c r="B108" s="1"/>
      <c r="C108" s="5"/>
      <c r="D108" s="123" t="str">
        <f>IF(C108="","",VLOOKUP(C108,Language!$D$5:$E$94,2,0))</f>
        <v/>
      </c>
      <c r="E108" s="4"/>
      <c r="F108" s="123" t="str">
        <f>IF(E108="","",VLOOKUP(E108,Language!$D$5:$E$94,2,0))</f>
        <v/>
      </c>
      <c r="G108" s="106"/>
      <c r="H108" s="107"/>
      <c r="K108" s="117">
        <f t="shared" ref="K108:K114" si="2">COUNTIF(C$107:C$114,C108)+COUNTIF(E$107:E$114,C108)</f>
        <v>0</v>
      </c>
      <c r="L108" s="118">
        <f t="shared" ref="L108:L114" si="3">COUNTIF(C$107:C$114,E108)+COUNTIF(E$107:E$114,E108)</f>
        <v>0</v>
      </c>
    </row>
    <row r="109" spans="2:12" x14ac:dyDescent="0.25">
      <c r="B109" s="1"/>
      <c r="C109" s="5"/>
      <c r="D109" s="123" t="str">
        <f>IF(C109="","",VLOOKUP(C109,Language!$D$5:$E$94,2,0))</f>
        <v/>
      </c>
      <c r="E109" s="4"/>
      <c r="F109" s="123" t="str">
        <f>IF(E109="","",VLOOKUP(E109,Language!$D$5:$E$94,2,0))</f>
        <v/>
      </c>
      <c r="G109" s="106"/>
      <c r="H109" s="107"/>
      <c r="K109" s="117">
        <f t="shared" si="2"/>
        <v>0</v>
      </c>
      <c r="L109" s="118">
        <f t="shared" si="3"/>
        <v>0</v>
      </c>
    </row>
    <row r="110" spans="2:12" x14ac:dyDescent="0.25">
      <c r="B110" s="1"/>
      <c r="C110" s="5"/>
      <c r="D110" s="123" t="str">
        <f>IF(C110="","",VLOOKUP(C110,Language!$D$5:$E$94,2,0))</f>
        <v/>
      </c>
      <c r="E110" s="4"/>
      <c r="F110" s="123" t="str">
        <f>IF(E110="","",VLOOKUP(E110,Language!$D$5:$E$94,2,0))</f>
        <v/>
      </c>
      <c r="G110" s="106"/>
      <c r="H110" s="107"/>
      <c r="K110" s="117">
        <f t="shared" si="2"/>
        <v>0</v>
      </c>
      <c r="L110" s="118">
        <f t="shared" si="3"/>
        <v>0</v>
      </c>
    </row>
    <row r="111" spans="2:12" x14ac:dyDescent="0.25">
      <c r="B111" s="1"/>
      <c r="C111" s="5"/>
      <c r="D111" s="123" t="str">
        <f>IF(C111="","",VLOOKUP(C111,Language!$D$5:$E$94,2,0))</f>
        <v/>
      </c>
      <c r="E111" s="4"/>
      <c r="F111" s="123" t="str">
        <f>IF(E111="","",VLOOKUP(E111,Language!$D$5:$E$94,2,0))</f>
        <v/>
      </c>
      <c r="G111" s="106"/>
      <c r="H111" s="107"/>
      <c r="K111" s="117">
        <f t="shared" si="2"/>
        <v>0</v>
      </c>
      <c r="L111" s="118">
        <f t="shared" si="3"/>
        <v>0</v>
      </c>
    </row>
    <row r="112" spans="2:12" x14ac:dyDescent="0.25">
      <c r="B112" s="1"/>
      <c r="C112" s="5"/>
      <c r="D112" s="123" t="str">
        <f>IF(C112="","",VLOOKUP(C112,Language!$D$5:$E$94,2,0))</f>
        <v/>
      </c>
      <c r="E112" s="4"/>
      <c r="F112" s="123" t="str">
        <f>IF(E112="","",VLOOKUP(E112,Language!$D$5:$E$94,2,0))</f>
        <v/>
      </c>
      <c r="G112" s="106"/>
      <c r="H112" s="107"/>
      <c r="K112" s="117">
        <f t="shared" si="2"/>
        <v>0</v>
      </c>
      <c r="L112" s="118">
        <f t="shared" si="3"/>
        <v>0</v>
      </c>
    </row>
    <row r="113" spans="2:12" x14ac:dyDescent="0.25">
      <c r="B113" s="1"/>
      <c r="C113" s="5"/>
      <c r="D113" s="123" t="str">
        <f>IF(C113="","",VLOOKUP(C113,Language!$D$5:$E$94,2,0))</f>
        <v/>
      </c>
      <c r="E113" s="4"/>
      <c r="F113" s="123" t="str">
        <f>IF(E113="","",VLOOKUP(E113,Language!$D$5:$E$94,2,0))</f>
        <v/>
      </c>
      <c r="G113" s="106"/>
      <c r="H113" s="107"/>
      <c r="K113" s="117">
        <f t="shared" si="2"/>
        <v>0</v>
      </c>
      <c r="L113" s="118">
        <f t="shared" si="3"/>
        <v>0</v>
      </c>
    </row>
    <row r="114" spans="2:12" x14ac:dyDescent="0.25">
      <c r="B114" s="1"/>
      <c r="C114" s="5"/>
      <c r="D114" s="123" t="str">
        <f>IF(C114="","",VLOOKUP(C114,Language!$D$5:$E$94,2,0))</f>
        <v/>
      </c>
      <c r="E114" s="4"/>
      <c r="F114" s="123" t="str">
        <f>IF(E114="","",VLOOKUP(E114,Language!$D$5:$E$94,2,0))</f>
        <v/>
      </c>
      <c r="G114" s="108"/>
      <c r="H114" s="109"/>
      <c r="K114" s="117">
        <f t="shared" si="2"/>
        <v>0</v>
      </c>
      <c r="L114" s="118">
        <f t="shared" si="3"/>
        <v>0</v>
      </c>
    </row>
    <row r="115" spans="2:12" ht="18.75" x14ac:dyDescent="0.25">
      <c r="B115" s="1"/>
      <c r="C115" s="110" t="str">
        <f>Language!$E$177</f>
        <v>Viertelfinale</v>
      </c>
      <c r="D115" s="111"/>
      <c r="E115" s="111"/>
      <c r="F115" s="112"/>
      <c r="G115" s="113"/>
      <c r="H115" s="114"/>
      <c r="K115" s="119"/>
      <c r="L115" s="120"/>
    </row>
    <row r="116" spans="2:12" x14ac:dyDescent="0.25">
      <c r="B116" s="1"/>
      <c r="C116" s="5"/>
      <c r="D116" s="123" t="str">
        <f>IF(C116="","",VLOOKUP(C116,Language!$D$5:$E$94,2,0))</f>
        <v/>
      </c>
      <c r="E116" s="4"/>
      <c r="F116" s="123" t="str">
        <f>IF(E116="","",VLOOKUP(E116,Language!$D$5:$E$94,2,0))</f>
        <v/>
      </c>
      <c r="G116" s="104"/>
      <c r="H116" s="105"/>
      <c r="K116" s="117">
        <f>COUNTIF(C$116:C$119,C116)+COUNTIF(E$116:E$119,C116)</f>
        <v>0</v>
      </c>
      <c r="L116" s="118">
        <f>COUNTIF(C$116:C$119,E116)+COUNTIF(E$116:E$119,E116)</f>
        <v>0</v>
      </c>
    </row>
    <row r="117" spans="2:12" x14ac:dyDescent="0.25">
      <c r="B117" s="1"/>
      <c r="C117" s="5"/>
      <c r="D117" s="123" t="str">
        <f>IF(C117="","",VLOOKUP(C117,Language!$D$5:$E$94,2,0))</f>
        <v/>
      </c>
      <c r="E117" s="4"/>
      <c r="F117" s="123" t="str">
        <f>IF(E117="","",VLOOKUP(E117,Language!$D$5:$E$94,2,0))</f>
        <v/>
      </c>
      <c r="G117" s="106"/>
      <c r="H117" s="107"/>
      <c r="K117" s="117">
        <f t="shared" ref="K117:K119" si="4">COUNTIF(C$116:C$119,C117)+COUNTIF(E$116:E$119,C117)</f>
        <v>0</v>
      </c>
      <c r="L117" s="118">
        <f t="shared" ref="L117:L119" si="5">COUNTIF(C$116:C$119,E117)+COUNTIF(E$116:E$119,E117)</f>
        <v>0</v>
      </c>
    </row>
    <row r="118" spans="2:12" x14ac:dyDescent="0.25">
      <c r="B118" s="1"/>
      <c r="C118" s="5"/>
      <c r="D118" s="123" t="str">
        <f>IF(C118="","",VLOOKUP(C118,Language!$D$5:$E$94,2,0))</f>
        <v/>
      </c>
      <c r="E118" s="4"/>
      <c r="F118" s="123" t="str">
        <f>IF(E118="","",VLOOKUP(E118,Language!$D$5:$E$94,2,0))</f>
        <v/>
      </c>
      <c r="G118" s="106"/>
      <c r="H118" s="107"/>
      <c r="K118" s="117">
        <f t="shared" si="4"/>
        <v>0</v>
      </c>
      <c r="L118" s="118">
        <f t="shared" si="5"/>
        <v>0</v>
      </c>
    </row>
    <row r="119" spans="2:12" x14ac:dyDescent="0.25">
      <c r="B119" s="1"/>
      <c r="C119" s="5"/>
      <c r="D119" s="123" t="str">
        <f>IF(C119="","",VLOOKUP(C119,Language!$D$5:$E$94,2,0))</f>
        <v/>
      </c>
      <c r="E119" s="4"/>
      <c r="F119" s="123" t="str">
        <f>IF(E119="","",VLOOKUP(E119,Language!$D$5:$E$94,2,0))</f>
        <v/>
      </c>
      <c r="G119" s="108"/>
      <c r="H119" s="109"/>
      <c r="K119" s="117">
        <f t="shared" si="4"/>
        <v>0</v>
      </c>
      <c r="L119" s="118">
        <f t="shared" si="5"/>
        <v>0</v>
      </c>
    </row>
    <row r="120" spans="2:12" ht="18.75" x14ac:dyDescent="0.25">
      <c r="B120" s="6"/>
      <c r="C120" s="110" t="str">
        <f>Language!$E$178</f>
        <v>Halbfinale</v>
      </c>
      <c r="D120" s="111"/>
      <c r="E120" s="111"/>
      <c r="F120" s="112"/>
      <c r="G120" s="113"/>
      <c r="H120" s="114"/>
      <c r="K120" s="119"/>
      <c r="L120" s="120"/>
    </row>
    <row r="121" spans="2:12" x14ac:dyDescent="0.25">
      <c r="B121" s="1"/>
      <c r="C121" s="5"/>
      <c r="D121" s="123" t="str">
        <f>IF(C121="","",VLOOKUP(C121,Language!$D$5:$E$94,2,0))</f>
        <v/>
      </c>
      <c r="E121" s="4"/>
      <c r="F121" s="123" t="str">
        <f>IF(E121="","",VLOOKUP(E121,Language!$D$5:$E$94,2,0))</f>
        <v/>
      </c>
      <c r="G121" s="104"/>
      <c r="H121" s="105"/>
      <c r="K121" s="117">
        <f>COUNTIF(C$121:C$122,C121)+COUNTIF(E$121:E$122,C121)</f>
        <v>0</v>
      </c>
      <c r="L121" s="118">
        <f>COUNTIF(C$121:C$122,E121)+COUNTIF(E$121:E$122,E121)</f>
        <v>0</v>
      </c>
    </row>
    <row r="122" spans="2:12" x14ac:dyDescent="0.25">
      <c r="B122" s="1"/>
      <c r="C122" s="5"/>
      <c r="D122" s="123" t="str">
        <f>IF(C122="","",VLOOKUP(C122,Language!$D$5:$E$94,2,0))</f>
        <v/>
      </c>
      <c r="E122" s="4"/>
      <c r="F122" s="123" t="str">
        <f>IF(E122="","",VLOOKUP(E122,Language!$D$5:$E$94,2,0))</f>
        <v/>
      </c>
      <c r="G122" s="108"/>
      <c r="H122" s="109"/>
      <c r="K122" s="117">
        <f>COUNTIF(C$121:C$122,C122)+COUNTIF(E$121:E$122,C122)</f>
        <v>0</v>
      </c>
      <c r="L122" s="118">
        <f>COUNTIF(C$121:C$122,E122)+COUNTIF(E$121:E$122,E122)</f>
        <v>0</v>
      </c>
    </row>
    <row r="123" spans="2:12" ht="18.75" x14ac:dyDescent="0.25">
      <c r="B123" s="6"/>
      <c r="C123" s="110" t="str">
        <f>Language!$E$180</f>
        <v>Finale</v>
      </c>
      <c r="D123" s="111"/>
      <c r="E123" s="111"/>
      <c r="F123" s="112"/>
      <c r="G123" s="113"/>
      <c r="H123" s="114"/>
      <c r="K123" s="119"/>
      <c r="L123" s="120"/>
    </row>
    <row r="124" spans="2:12" x14ac:dyDescent="0.25">
      <c r="B124" s="1"/>
      <c r="C124" s="5"/>
      <c r="D124" s="123" t="str">
        <f>IF(C124="","",VLOOKUP(C124,Language!$D$5:$E$94,2,0))</f>
        <v/>
      </c>
      <c r="E124" s="4"/>
      <c r="F124" s="123" t="str">
        <f>IF(E124="","",VLOOKUP(E124,Language!$D$5:$E$94,2,0))</f>
        <v/>
      </c>
      <c r="G124" s="104"/>
      <c r="H124" s="105"/>
      <c r="K124" s="117">
        <f>COUNTIF(C$124:C$126,C124)+COUNTIF(E$124:E$126,C124)</f>
        <v>0</v>
      </c>
      <c r="L124" s="118">
        <f>COUNTIF(C$124:C$126,E124)+COUNTIF(E$124:E$126,E124)</f>
        <v>0</v>
      </c>
    </row>
    <row r="125" spans="2:12" ht="18.75" x14ac:dyDescent="0.25">
      <c r="B125" s="1"/>
      <c r="C125" s="110" t="str">
        <f>Language!$E$179</f>
        <v>Dritter Platz</v>
      </c>
      <c r="D125" s="111"/>
      <c r="E125" s="111"/>
      <c r="F125" s="112"/>
      <c r="G125" s="113"/>
      <c r="H125" s="114"/>
      <c r="K125" s="119"/>
      <c r="L125" s="120"/>
    </row>
    <row r="126" spans="2:12" ht="15.75" thickBot="1" x14ac:dyDescent="0.3">
      <c r="B126" s="1"/>
      <c r="C126" s="5"/>
      <c r="D126" s="123" t="str">
        <f>IF(C126="","",VLOOKUP(C126,Language!$D$5:$E$94,2,0))</f>
        <v/>
      </c>
      <c r="E126" s="155"/>
      <c r="F126" s="156"/>
      <c r="G126" s="156"/>
      <c r="H126" s="157"/>
      <c r="K126" s="121">
        <f>COUNTIF(C$124:C$126,C126)+COUNTIF(E$124:E$126,C126)</f>
        <v>0</v>
      </c>
      <c r="L126" s="122">
        <f>COUNTIF(C$124:C$126,E126)+COUNTIF(E$124:E$126,E126)</f>
        <v>0</v>
      </c>
    </row>
    <row r="127" spans="2:12" ht="19.5" thickTop="1" x14ac:dyDescent="0.25">
      <c r="B127" s="1"/>
      <c r="C127" s="110" t="str">
        <f>Language!$E$181</f>
        <v>Weltmeister</v>
      </c>
      <c r="D127" s="111"/>
      <c r="E127" s="111"/>
      <c r="F127" s="112"/>
      <c r="G127" s="113"/>
      <c r="H127" s="114"/>
    </row>
    <row r="128" spans="2:12" ht="15.75" thickBot="1" x14ac:dyDescent="0.3">
      <c r="B128" s="1"/>
      <c r="C128" s="7"/>
      <c r="D128" s="124" t="str">
        <f>IF(C128="","",VLOOKUP(C128,Language!$D$5:$E$94,2,0))</f>
        <v/>
      </c>
      <c r="E128" s="158"/>
      <c r="F128" s="159"/>
      <c r="G128" s="159"/>
      <c r="H128" s="160"/>
    </row>
    <row r="129" ht="15.75" thickTop="1" x14ac:dyDescent="0.25"/>
    <row r="130" x14ac:dyDescent="0.25"/>
    <row r="131" x14ac:dyDescent="0.25"/>
    <row r="132" x14ac:dyDescent="0.25"/>
  </sheetData>
  <sheetProtection sheet="1" objects="1" scenarios="1" selectLockedCells="1"/>
  <mergeCells count="4">
    <mergeCell ref="C1:H1"/>
    <mergeCell ref="C2:H2"/>
    <mergeCell ref="C3:H3"/>
    <mergeCell ref="G4:H4"/>
  </mergeCells>
  <conditionalFormatting sqref="D107">
    <cfRule type="expression" dxfId="41" priority="69">
      <formula>K107&gt;1</formula>
    </cfRule>
  </conditionalFormatting>
  <conditionalFormatting sqref="F107">
    <cfRule type="expression" dxfId="40" priority="68">
      <formula>L107&gt;1</formula>
    </cfRule>
  </conditionalFormatting>
  <conditionalFormatting sqref="D108">
    <cfRule type="expression" dxfId="39" priority="67">
      <formula>K108&gt;1</formula>
    </cfRule>
  </conditionalFormatting>
  <conditionalFormatting sqref="D109">
    <cfRule type="expression" dxfId="38" priority="66">
      <formula>K109&gt;1</formula>
    </cfRule>
  </conditionalFormatting>
  <conditionalFormatting sqref="D110">
    <cfRule type="expression" dxfId="37" priority="65">
      <formula>K110&gt;1</formula>
    </cfRule>
  </conditionalFormatting>
  <conditionalFormatting sqref="D111">
    <cfRule type="expression" dxfId="36" priority="64">
      <formula>K111&gt;1</formula>
    </cfRule>
  </conditionalFormatting>
  <conditionalFormatting sqref="D112">
    <cfRule type="expression" dxfId="35" priority="63">
      <formula>K112&gt;1</formula>
    </cfRule>
  </conditionalFormatting>
  <conditionalFormatting sqref="D113">
    <cfRule type="expression" dxfId="34" priority="62">
      <formula>K113&gt;1</formula>
    </cfRule>
  </conditionalFormatting>
  <conditionalFormatting sqref="D114">
    <cfRule type="expression" dxfId="33" priority="61">
      <formula>K114&gt;1</formula>
    </cfRule>
  </conditionalFormatting>
  <conditionalFormatting sqref="D116">
    <cfRule type="expression" dxfId="32" priority="60">
      <formula>K116&gt;1</formula>
    </cfRule>
  </conditionalFormatting>
  <conditionalFormatting sqref="D117">
    <cfRule type="expression" dxfId="31" priority="59">
      <formula>K117&gt;1</formula>
    </cfRule>
  </conditionalFormatting>
  <conditionalFormatting sqref="D118">
    <cfRule type="expression" dxfId="30" priority="58">
      <formula>K118&gt;1</formula>
    </cfRule>
  </conditionalFormatting>
  <conditionalFormatting sqref="D119">
    <cfRule type="expression" dxfId="29" priority="57">
      <formula>K119&gt;1</formula>
    </cfRule>
  </conditionalFormatting>
  <conditionalFormatting sqref="D121">
    <cfRule type="expression" dxfId="28" priority="56">
      <formula>K121&gt;1</formula>
    </cfRule>
  </conditionalFormatting>
  <conditionalFormatting sqref="D122">
    <cfRule type="expression" dxfId="27" priority="55">
      <formula>K122&gt;1</formula>
    </cfRule>
  </conditionalFormatting>
  <conditionalFormatting sqref="D124">
    <cfRule type="expression" dxfId="26" priority="54">
      <formula>K124&gt;1</formula>
    </cfRule>
  </conditionalFormatting>
  <conditionalFormatting sqref="F108">
    <cfRule type="expression" dxfId="25" priority="52">
      <formula>L108&gt;1</formula>
    </cfRule>
  </conditionalFormatting>
  <conditionalFormatting sqref="F109">
    <cfRule type="expression" dxfId="24" priority="51">
      <formula>L109&gt;1</formula>
    </cfRule>
  </conditionalFormatting>
  <conditionalFormatting sqref="F110">
    <cfRule type="expression" dxfId="23" priority="50">
      <formula>L110&gt;1</formula>
    </cfRule>
  </conditionalFormatting>
  <conditionalFormatting sqref="F111">
    <cfRule type="expression" dxfId="22" priority="49">
      <formula>L111&gt;1</formula>
    </cfRule>
  </conditionalFormatting>
  <conditionalFormatting sqref="F112">
    <cfRule type="expression" dxfId="21" priority="48">
      <formula>L112&gt;1</formula>
    </cfRule>
  </conditionalFormatting>
  <conditionalFormatting sqref="F113">
    <cfRule type="expression" dxfId="20" priority="47">
      <formula>L113&gt;1</formula>
    </cfRule>
  </conditionalFormatting>
  <conditionalFormatting sqref="F114">
    <cfRule type="expression" dxfId="19" priority="46">
      <formula>L114&gt;1</formula>
    </cfRule>
  </conditionalFormatting>
  <conditionalFormatting sqref="F116">
    <cfRule type="expression" dxfId="18" priority="45">
      <formula>L116&gt;1</formula>
    </cfRule>
  </conditionalFormatting>
  <conditionalFormatting sqref="F117">
    <cfRule type="expression" dxfId="17" priority="44">
      <formula>L117&gt;1</formula>
    </cfRule>
  </conditionalFormatting>
  <conditionalFormatting sqref="F118">
    <cfRule type="expression" dxfId="16" priority="43">
      <formula>L118&gt;1</formula>
    </cfRule>
  </conditionalFormatting>
  <conditionalFormatting sqref="F119">
    <cfRule type="expression" dxfId="15" priority="42">
      <formula>L119&gt;1</formula>
    </cfRule>
  </conditionalFormatting>
  <conditionalFormatting sqref="F121">
    <cfRule type="expression" dxfId="14" priority="41">
      <formula>L121&gt;1</formula>
    </cfRule>
  </conditionalFormatting>
  <conditionalFormatting sqref="F122">
    <cfRule type="expression" dxfId="13" priority="40">
      <formula>L122&gt;1</formula>
    </cfRule>
  </conditionalFormatting>
  <conditionalFormatting sqref="F124">
    <cfRule type="expression" dxfId="12" priority="39">
      <formula>L124&gt;1</formula>
    </cfRule>
  </conditionalFormatting>
  <conditionalFormatting sqref="D90:D105">
    <cfRule type="expression" dxfId="11" priority="5">
      <formula>K90&gt;1</formula>
    </cfRule>
  </conditionalFormatting>
  <conditionalFormatting sqref="F90:F105">
    <cfRule type="expression" dxfId="10" priority="4">
      <formula>L90&gt;1</formula>
    </cfRule>
  </conditionalFormatting>
  <conditionalFormatting sqref="D128">
    <cfRule type="expression" dxfId="9" priority="3">
      <formula>K128&gt;1</formula>
    </cfRule>
  </conditionalFormatting>
  <conditionalFormatting sqref="D126">
    <cfRule type="expression" dxfId="8" priority="1">
      <formula>K126&gt;1</formula>
    </cfRule>
  </conditionalFormatting>
  <dataValidations count="1">
    <dataValidation type="whole" allowBlank="1" showErrorMessage="1" errorTitle="ERROR" error="0 - 999 !" sqref="G68:H76 G6:H14 G19:H27 G29:H40 G42:H53 G55:H63 C107:C114 E107:E114 C116:C119 E116:E119 C121:C122 E121:E122 C124 E124 G124:H124 G126:H126 E126 C126 G128:H128 E128 C128 G78:H105" xr:uid="{2A41D9F3-5A26-4E58-8EEE-3B63ADCD205B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92D2-68CA-439D-89AF-0BFE08ECF4CA}">
  <sheetPr codeName="Tabelle2"/>
  <dimension ref="A1:O192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9.5703125" customWidth="1"/>
    <col min="2" max="2" width="17.85546875" hidden="1" customWidth="1"/>
    <col min="3" max="3" width="11.42578125" hidden="1" customWidth="1"/>
    <col min="4" max="4" width="7.285156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customHeight="1" thickBot="1" x14ac:dyDescent="0.5">
      <c r="B1" s="12"/>
      <c r="D1" s="13"/>
      <c r="F1" s="174" t="str">
        <f>Language!$E$120</f>
        <v>Wahl der Sprache</v>
      </c>
      <c r="G1" s="174"/>
      <c r="H1" s="174"/>
      <c r="I1" s="174"/>
      <c r="J1" s="174"/>
      <c r="K1" s="146"/>
      <c r="L1" s="175" t="str">
        <f>Language!$E$160</f>
        <v>Click here and choose language:</v>
      </c>
      <c r="M1" s="176"/>
      <c r="N1" s="14" t="s">
        <v>50</v>
      </c>
      <c r="O1" s="15" t="s">
        <v>44</v>
      </c>
    </row>
    <row r="2" spans="2:15" ht="19.5" thickBot="1" x14ac:dyDescent="0.3">
      <c r="D2" s="16">
        <v>44651</v>
      </c>
      <c r="F2" s="177"/>
      <c r="G2" s="177"/>
      <c r="H2" s="177"/>
      <c r="I2" s="177"/>
      <c r="J2" s="177"/>
      <c r="K2" s="147"/>
      <c r="M2" s="17"/>
      <c r="N2" s="18"/>
    </row>
    <row r="3" spans="2:15" ht="15.75" customHeight="1" thickTop="1" x14ac:dyDescent="0.25">
      <c r="B3" s="19" t="s">
        <v>45</v>
      </c>
      <c r="C3" s="20">
        <f>IF(AND($N$1&lt;&gt;B4,$N$1&lt;&gt;B5,$N$1&lt;&gt;B6,$N$1&lt;&gt;B7,$N$1&lt;&gt;B8,$N$1&lt;&gt;B9),1,0)</f>
        <v>0</v>
      </c>
      <c r="D3" s="181" t="s">
        <v>46</v>
      </c>
      <c r="E3" s="183"/>
      <c r="F3" s="184" t="s">
        <v>45</v>
      </c>
      <c r="G3" s="170" t="s">
        <v>47</v>
      </c>
      <c r="H3" s="170" t="s">
        <v>48</v>
      </c>
      <c r="I3" s="178" t="s">
        <v>49</v>
      </c>
      <c r="J3" s="170" t="s">
        <v>43</v>
      </c>
      <c r="K3" s="170" t="s">
        <v>596</v>
      </c>
      <c r="L3" s="172" t="s">
        <v>50</v>
      </c>
      <c r="M3" s="21"/>
    </row>
    <row r="4" spans="2:15" x14ac:dyDescent="0.25">
      <c r="B4" s="19" t="s">
        <v>47</v>
      </c>
      <c r="C4" s="20">
        <f t="shared" ref="C4:C9" si="0">IF($N$1=B4,1,0)</f>
        <v>0</v>
      </c>
      <c r="D4" s="182"/>
      <c r="E4" s="183"/>
      <c r="F4" s="185"/>
      <c r="G4" s="180"/>
      <c r="H4" s="180"/>
      <c r="I4" s="179"/>
      <c r="J4" s="180"/>
      <c r="K4" s="171"/>
      <c r="L4" s="173"/>
      <c r="M4" s="22"/>
      <c r="N4" s="23"/>
    </row>
    <row r="5" spans="2:15" x14ac:dyDescent="0.25">
      <c r="B5" s="19" t="s">
        <v>48</v>
      </c>
      <c r="C5" s="20">
        <f t="shared" si="0"/>
        <v>0</v>
      </c>
      <c r="D5" s="43">
        <v>1</v>
      </c>
      <c r="E5" s="44" t="str">
        <f>IF($C$3,F5,IF($C$4,G5,IF($C$5,H5,IF($C$6,I5,IF($C$7,J5,IF($C$8,K5,IF(L5&lt;&gt;"",L5,F5)))))))</f>
        <v>A1</v>
      </c>
      <c r="F5" s="45" t="s">
        <v>51</v>
      </c>
      <c r="G5" s="46" t="s">
        <v>52</v>
      </c>
      <c r="H5" s="47" t="s">
        <v>53</v>
      </c>
      <c r="I5" s="48" t="s">
        <v>54</v>
      </c>
      <c r="J5" s="47" t="s">
        <v>31</v>
      </c>
      <c r="K5" s="125" t="s">
        <v>597</v>
      </c>
      <c r="L5" s="49" t="s">
        <v>719</v>
      </c>
    </row>
    <row r="6" spans="2:15" x14ac:dyDescent="0.25">
      <c r="B6" s="19" t="s">
        <v>49</v>
      </c>
      <c r="C6" s="20">
        <f t="shared" si="0"/>
        <v>0</v>
      </c>
      <c r="D6" s="43">
        <v>2</v>
      </c>
      <c r="E6" s="44" t="str">
        <f t="shared" ref="E6:E69" si="1">IF($C$3,F6,IF($C$4,G6,IF($C$5,H6,IF($C$6,I6,IF($C$7,J6,IF($C$8,K6,IF(L6&lt;&gt;"",L6,F6)))))))</f>
        <v>A2</v>
      </c>
      <c r="F6" s="45" t="s">
        <v>55</v>
      </c>
      <c r="G6" s="46" t="s">
        <v>56</v>
      </c>
      <c r="H6" s="47" t="s">
        <v>57</v>
      </c>
      <c r="I6" s="48" t="s">
        <v>58</v>
      </c>
      <c r="J6" s="47" t="s">
        <v>27</v>
      </c>
      <c r="K6" s="125" t="s">
        <v>598</v>
      </c>
      <c r="L6" s="49" t="s">
        <v>720</v>
      </c>
    </row>
    <row r="7" spans="2:15" x14ac:dyDescent="0.25">
      <c r="B7" s="19" t="s">
        <v>43</v>
      </c>
      <c r="C7" s="20">
        <f t="shared" si="0"/>
        <v>0</v>
      </c>
      <c r="D7" s="43">
        <v>3</v>
      </c>
      <c r="E7" s="44" t="str">
        <f t="shared" si="1"/>
        <v>A3</v>
      </c>
      <c r="F7" s="45" t="s">
        <v>61</v>
      </c>
      <c r="G7" s="46" t="s">
        <v>61</v>
      </c>
      <c r="H7" s="47" t="s">
        <v>61</v>
      </c>
      <c r="I7" s="48" t="s">
        <v>62</v>
      </c>
      <c r="J7" s="47" t="s">
        <v>13</v>
      </c>
      <c r="K7" s="125" t="s">
        <v>600</v>
      </c>
      <c r="L7" s="49" t="s">
        <v>721</v>
      </c>
    </row>
    <row r="8" spans="2:15" x14ac:dyDescent="0.25">
      <c r="B8" s="19" t="s">
        <v>596</v>
      </c>
      <c r="C8" s="20">
        <f t="shared" si="0"/>
        <v>0</v>
      </c>
      <c r="D8" s="43">
        <v>4</v>
      </c>
      <c r="E8" s="44" t="str">
        <f t="shared" si="1"/>
        <v>A4</v>
      </c>
      <c r="F8" s="45" t="s">
        <v>59</v>
      </c>
      <c r="G8" s="46" t="s">
        <v>60</v>
      </c>
      <c r="H8" s="47" t="s">
        <v>60</v>
      </c>
      <c r="I8" s="48" t="s">
        <v>59</v>
      </c>
      <c r="J8" s="47" t="s">
        <v>19</v>
      </c>
      <c r="K8" s="125" t="s">
        <v>599</v>
      </c>
      <c r="L8" s="49" t="s">
        <v>722</v>
      </c>
    </row>
    <row r="9" spans="2:15" x14ac:dyDescent="0.25">
      <c r="B9" s="19" t="s">
        <v>50</v>
      </c>
      <c r="C9" s="20">
        <f t="shared" si="0"/>
        <v>1</v>
      </c>
      <c r="D9" s="43">
        <v>5</v>
      </c>
      <c r="E9" s="44" t="str">
        <f t="shared" si="1"/>
        <v>B1</v>
      </c>
      <c r="F9" s="45" t="s">
        <v>9</v>
      </c>
      <c r="G9" s="46" t="s">
        <v>63</v>
      </c>
      <c r="H9" s="47" t="s">
        <v>64</v>
      </c>
      <c r="I9" s="48" t="s">
        <v>65</v>
      </c>
      <c r="J9" s="47" t="s">
        <v>9</v>
      </c>
      <c r="K9" s="125" t="s">
        <v>601</v>
      </c>
      <c r="L9" s="49" t="s">
        <v>723</v>
      </c>
    </row>
    <row r="10" spans="2:15" x14ac:dyDescent="0.25">
      <c r="D10" s="43">
        <v>6</v>
      </c>
      <c r="E10" s="44" t="str">
        <f t="shared" si="1"/>
        <v>B2</v>
      </c>
      <c r="F10" s="45" t="s">
        <v>70</v>
      </c>
      <c r="G10" s="46" t="s">
        <v>71</v>
      </c>
      <c r="H10" s="47" t="s">
        <v>72</v>
      </c>
      <c r="I10" s="48" t="s">
        <v>73</v>
      </c>
      <c r="J10" s="47" t="s">
        <v>23</v>
      </c>
      <c r="K10" s="145" t="s">
        <v>603</v>
      </c>
      <c r="L10" s="49" t="s">
        <v>724</v>
      </c>
    </row>
    <row r="11" spans="2:15" x14ac:dyDescent="0.25">
      <c r="D11" s="43">
        <v>7</v>
      </c>
      <c r="E11" s="44" t="str">
        <f t="shared" si="1"/>
        <v>B3</v>
      </c>
      <c r="F11" s="45" t="s">
        <v>66</v>
      </c>
      <c r="G11" s="46" t="s">
        <v>67</v>
      </c>
      <c r="H11" s="47" t="s">
        <v>67</v>
      </c>
      <c r="I11" s="48" t="s">
        <v>68</v>
      </c>
      <c r="J11" s="47" t="s">
        <v>69</v>
      </c>
      <c r="K11" s="125" t="s">
        <v>699</v>
      </c>
      <c r="L11" s="49" t="s">
        <v>725</v>
      </c>
    </row>
    <row r="12" spans="2:15" x14ac:dyDescent="0.25">
      <c r="D12" s="43">
        <v>8</v>
      </c>
      <c r="E12" s="44" t="str">
        <f t="shared" si="1"/>
        <v>B4</v>
      </c>
      <c r="F12" s="45" t="s">
        <v>79</v>
      </c>
      <c r="G12" s="46" t="s">
        <v>80</v>
      </c>
      <c r="H12" s="47" t="s">
        <v>81</v>
      </c>
      <c r="I12" s="48" t="s">
        <v>82</v>
      </c>
      <c r="J12" s="47" t="s">
        <v>6</v>
      </c>
      <c r="K12" s="125" t="s">
        <v>602</v>
      </c>
      <c r="L12" s="49" t="s">
        <v>726</v>
      </c>
    </row>
    <row r="13" spans="2:15" x14ac:dyDescent="0.25">
      <c r="D13" s="43">
        <v>9</v>
      </c>
      <c r="E13" s="44" t="str">
        <f t="shared" si="1"/>
        <v>C1</v>
      </c>
      <c r="F13" s="45" t="s">
        <v>35</v>
      </c>
      <c r="G13" s="46" t="s">
        <v>35</v>
      </c>
      <c r="H13" s="47" t="s">
        <v>74</v>
      </c>
      <c r="I13" s="48" t="s">
        <v>35</v>
      </c>
      <c r="J13" s="47" t="s">
        <v>35</v>
      </c>
      <c r="K13" s="125" t="s">
        <v>35</v>
      </c>
      <c r="L13" s="49" t="s">
        <v>727</v>
      </c>
    </row>
    <row r="14" spans="2:15" x14ac:dyDescent="0.25">
      <c r="D14" s="43">
        <v>10</v>
      </c>
      <c r="E14" s="44" t="str">
        <f t="shared" si="1"/>
        <v>C2</v>
      </c>
      <c r="F14" s="45" t="s">
        <v>83</v>
      </c>
      <c r="G14" s="46" t="s">
        <v>84</v>
      </c>
      <c r="H14" s="47" t="s">
        <v>85</v>
      </c>
      <c r="I14" s="48" t="s">
        <v>86</v>
      </c>
      <c r="J14" s="47" t="s">
        <v>17</v>
      </c>
      <c r="K14" s="125" t="s">
        <v>604</v>
      </c>
      <c r="L14" s="49" t="s">
        <v>728</v>
      </c>
    </row>
    <row r="15" spans="2:15" x14ac:dyDescent="0.25">
      <c r="D15" s="43">
        <v>11</v>
      </c>
      <c r="E15" s="44" t="str">
        <f t="shared" si="1"/>
        <v>C3</v>
      </c>
      <c r="F15" s="45" t="s">
        <v>87</v>
      </c>
      <c r="G15" s="46" t="s">
        <v>88</v>
      </c>
      <c r="H15" s="47" t="s">
        <v>89</v>
      </c>
      <c r="I15" s="48" t="s">
        <v>90</v>
      </c>
      <c r="J15" s="47" t="s">
        <v>21</v>
      </c>
      <c r="K15" s="125" t="s">
        <v>605</v>
      </c>
      <c r="L15" s="49" t="s">
        <v>729</v>
      </c>
    </row>
    <row r="16" spans="2:15" x14ac:dyDescent="0.25">
      <c r="D16" s="43">
        <v>12</v>
      </c>
      <c r="E16" s="44" t="str">
        <f t="shared" si="1"/>
        <v>C4</v>
      </c>
      <c r="F16" s="45" t="s">
        <v>75</v>
      </c>
      <c r="G16" s="46" t="s">
        <v>76</v>
      </c>
      <c r="H16" s="47" t="s">
        <v>77</v>
      </c>
      <c r="I16" s="48" t="s">
        <v>78</v>
      </c>
      <c r="J16" s="47" t="s">
        <v>15</v>
      </c>
      <c r="K16" s="125" t="s">
        <v>75</v>
      </c>
      <c r="L16" s="49" t="s">
        <v>730</v>
      </c>
    </row>
    <row r="17" spans="4:12" x14ac:dyDescent="0.25">
      <c r="D17" s="43">
        <v>13</v>
      </c>
      <c r="E17" s="44" t="str">
        <f t="shared" si="1"/>
        <v>D1</v>
      </c>
      <c r="F17" s="45" t="s">
        <v>33</v>
      </c>
      <c r="G17" s="46" t="s">
        <v>33</v>
      </c>
      <c r="H17" s="47" t="s">
        <v>33</v>
      </c>
      <c r="I17" s="48" t="s">
        <v>33</v>
      </c>
      <c r="J17" s="47" t="s">
        <v>33</v>
      </c>
      <c r="K17" s="125" t="s">
        <v>33</v>
      </c>
      <c r="L17" s="49" t="s">
        <v>731</v>
      </c>
    </row>
    <row r="18" spans="4:12" x14ac:dyDescent="0.25">
      <c r="D18" s="43">
        <v>14</v>
      </c>
      <c r="E18" s="44" t="str">
        <f t="shared" si="1"/>
        <v>D2</v>
      </c>
      <c r="F18" s="45" t="s">
        <v>11</v>
      </c>
      <c r="G18" s="46" t="s">
        <v>95</v>
      </c>
      <c r="H18" s="47" t="s">
        <v>11</v>
      </c>
      <c r="I18" s="48" t="s">
        <v>11</v>
      </c>
      <c r="J18" s="47" t="s">
        <v>11</v>
      </c>
      <c r="K18" s="125" t="s">
        <v>11</v>
      </c>
      <c r="L18" s="49" t="s">
        <v>732</v>
      </c>
    </row>
    <row r="19" spans="4:12" x14ac:dyDescent="0.25">
      <c r="D19" s="43">
        <v>15</v>
      </c>
      <c r="E19" s="44" t="str">
        <f t="shared" si="1"/>
        <v>D3</v>
      </c>
      <c r="F19" s="45" t="s">
        <v>96</v>
      </c>
      <c r="G19" s="46" t="s">
        <v>97</v>
      </c>
      <c r="H19" s="47" t="s">
        <v>98</v>
      </c>
      <c r="I19" s="48" t="s">
        <v>99</v>
      </c>
      <c r="J19" s="47" t="s">
        <v>26</v>
      </c>
      <c r="K19" s="125" t="s">
        <v>607</v>
      </c>
      <c r="L19" s="49" t="s">
        <v>733</v>
      </c>
    </row>
    <row r="20" spans="4:12" x14ac:dyDescent="0.25">
      <c r="D20" s="43">
        <v>16</v>
      </c>
      <c r="E20" s="44" t="str">
        <f t="shared" si="1"/>
        <v>D4</v>
      </c>
      <c r="F20" s="45" t="s">
        <v>91</v>
      </c>
      <c r="G20" s="46" t="s">
        <v>92</v>
      </c>
      <c r="H20" s="47" t="s">
        <v>93</v>
      </c>
      <c r="I20" s="48" t="s">
        <v>94</v>
      </c>
      <c r="J20" s="47" t="s">
        <v>29</v>
      </c>
      <c r="K20" s="125" t="s">
        <v>606</v>
      </c>
      <c r="L20" s="49" t="s">
        <v>734</v>
      </c>
    </row>
    <row r="21" spans="4:12" x14ac:dyDescent="0.25">
      <c r="D21" s="43">
        <v>17</v>
      </c>
      <c r="E21" s="44" t="str">
        <f t="shared" si="1"/>
        <v>E1</v>
      </c>
      <c r="F21" s="45" t="s">
        <v>100</v>
      </c>
      <c r="G21" s="46" t="s">
        <v>100</v>
      </c>
      <c r="H21" s="47" t="s">
        <v>100</v>
      </c>
      <c r="I21" s="48" t="s">
        <v>101</v>
      </c>
      <c r="J21" s="47" t="s">
        <v>102</v>
      </c>
      <c r="K21" s="125" t="s">
        <v>100</v>
      </c>
      <c r="L21" s="49" t="s">
        <v>735</v>
      </c>
    </row>
    <row r="22" spans="4:12" x14ac:dyDescent="0.25">
      <c r="D22" s="43">
        <v>18</v>
      </c>
      <c r="E22" s="44" t="str">
        <f t="shared" si="1"/>
        <v>E2</v>
      </c>
      <c r="F22" s="45" t="s">
        <v>5</v>
      </c>
      <c r="G22" s="46" t="s">
        <v>5</v>
      </c>
      <c r="H22" s="47" t="s">
        <v>5</v>
      </c>
      <c r="I22" s="48" t="s">
        <v>111</v>
      </c>
      <c r="J22" s="47" t="s">
        <v>5</v>
      </c>
      <c r="K22" s="125" t="s">
        <v>5</v>
      </c>
      <c r="L22" s="49" t="s">
        <v>736</v>
      </c>
    </row>
    <row r="23" spans="4:12" x14ac:dyDescent="0.25">
      <c r="D23" s="43">
        <v>19</v>
      </c>
      <c r="E23" s="44" t="str">
        <f t="shared" si="1"/>
        <v>E3</v>
      </c>
      <c r="F23" s="45" t="s">
        <v>12</v>
      </c>
      <c r="G23" s="46" t="s">
        <v>103</v>
      </c>
      <c r="H23" s="47" t="s">
        <v>104</v>
      </c>
      <c r="I23" s="48" t="s">
        <v>105</v>
      </c>
      <c r="J23" s="47" t="s">
        <v>12</v>
      </c>
      <c r="K23" s="125" t="s">
        <v>12</v>
      </c>
      <c r="L23" s="49" t="s">
        <v>737</v>
      </c>
    </row>
    <row r="24" spans="4:12" x14ac:dyDescent="0.25">
      <c r="D24" s="43">
        <v>20</v>
      </c>
      <c r="E24" s="44" t="str">
        <f t="shared" si="1"/>
        <v>E4</v>
      </c>
      <c r="F24" s="45" t="s">
        <v>106</v>
      </c>
      <c r="G24" s="46" t="s">
        <v>107</v>
      </c>
      <c r="H24" s="47" t="s">
        <v>108</v>
      </c>
      <c r="I24" s="48" t="s">
        <v>109</v>
      </c>
      <c r="J24" s="47" t="s">
        <v>110</v>
      </c>
      <c r="K24" s="125" t="s">
        <v>608</v>
      </c>
      <c r="L24" s="49" t="s">
        <v>738</v>
      </c>
    </row>
    <row r="25" spans="4:12" x14ac:dyDescent="0.25">
      <c r="D25" s="43">
        <v>21</v>
      </c>
      <c r="E25" s="44" t="str">
        <f t="shared" si="1"/>
        <v>F1</v>
      </c>
      <c r="F25" s="45" t="s">
        <v>114</v>
      </c>
      <c r="G25" s="46" t="s">
        <v>115</v>
      </c>
      <c r="H25" s="47" t="s">
        <v>116</v>
      </c>
      <c r="I25" s="48" t="s">
        <v>117</v>
      </c>
      <c r="J25" s="47" t="s">
        <v>114</v>
      </c>
      <c r="K25" s="125" t="s">
        <v>114</v>
      </c>
      <c r="L25" s="49" t="s">
        <v>739</v>
      </c>
    </row>
    <row r="26" spans="4:12" x14ac:dyDescent="0.25">
      <c r="D26" s="43">
        <v>22</v>
      </c>
      <c r="E26" s="44" t="str">
        <f t="shared" si="1"/>
        <v>F2</v>
      </c>
      <c r="F26" s="45" t="s">
        <v>112</v>
      </c>
      <c r="G26" s="46" t="s">
        <v>10</v>
      </c>
      <c r="H26" s="47" t="s">
        <v>10</v>
      </c>
      <c r="I26" s="48" t="s">
        <v>113</v>
      </c>
      <c r="J26" s="47" t="s">
        <v>10</v>
      </c>
      <c r="K26" s="125" t="s">
        <v>10</v>
      </c>
      <c r="L26" s="49" t="s">
        <v>740</v>
      </c>
    </row>
    <row r="27" spans="4:12" x14ac:dyDescent="0.25">
      <c r="D27" s="43">
        <v>23</v>
      </c>
      <c r="E27" s="44" t="str">
        <f t="shared" si="1"/>
        <v>F3</v>
      </c>
      <c r="F27" s="45" t="s">
        <v>121</v>
      </c>
      <c r="G27" s="46" t="s">
        <v>122</v>
      </c>
      <c r="H27" s="47" t="s">
        <v>123</v>
      </c>
      <c r="I27" s="48" t="s">
        <v>124</v>
      </c>
      <c r="J27" s="47" t="s">
        <v>25</v>
      </c>
      <c r="K27" s="125" t="s">
        <v>25</v>
      </c>
      <c r="L27" s="49" t="s">
        <v>741</v>
      </c>
    </row>
    <row r="28" spans="4:12" x14ac:dyDescent="0.25">
      <c r="D28" s="43">
        <v>24</v>
      </c>
      <c r="E28" s="44" t="str">
        <f t="shared" si="1"/>
        <v>F4</v>
      </c>
      <c r="F28" s="45" t="s">
        <v>22</v>
      </c>
      <c r="G28" s="46" t="s">
        <v>118</v>
      </c>
      <c r="H28" s="47" t="s">
        <v>119</v>
      </c>
      <c r="I28" s="48" t="s">
        <v>120</v>
      </c>
      <c r="J28" s="47" t="s">
        <v>22</v>
      </c>
      <c r="K28" s="125" t="s">
        <v>22</v>
      </c>
      <c r="L28" s="49" t="s">
        <v>742</v>
      </c>
    </row>
    <row r="29" spans="4:12" x14ac:dyDescent="0.25">
      <c r="D29" s="43">
        <v>25</v>
      </c>
      <c r="E29" s="44" t="str">
        <f t="shared" si="1"/>
        <v>G1</v>
      </c>
      <c r="F29" s="45" t="s">
        <v>125</v>
      </c>
      <c r="G29" s="46" t="s">
        <v>125</v>
      </c>
      <c r="H29" s="47" t="s">
        <v>125</v>
      </c>
      <c r="I29" s="48" t="s">
        <v>126</v>
      </c>
      <c r="J29" s="47" t="s">
        <v>32</v>
      </c>
      <c r="K29" s="125" t="s">
        <v>609</v>
      </c>
      <c r="L29" s="49" t="s">
        <v>743</v>
      </c>
    </row>
    <row r="30" spans="4:12" x14ac:dyDescent="0.25">
      <c r="D30" s="43">
        <v>26</v>
      </c>
      <c r="E30" s="44" t="str">
        <f t="shared" si="1"/>
        <v>G2</v>
      </c>
      <c r="F30" s="45" t="s">
        <v>127</v>
      </c>
      <c r="G30" s="46" t="s">
        <v>128</v>
      </c>
      <c r="H30" s="47" t="s">
        <v>128</v>
      </c>
      <c r="I30" s="48" t="s">
        <v>129</v>
      </c>
      <c r="J30" s="47" t="s">
        <v>16</v>
      </c>
      <c r="K30" s="125" t="s">
        <v>16</v>
      </c>
      <c r="L30" s="49" t="s">
        <v>744</v>
      </c>
    </row>
    <row r="31" spans="4:12" x14ac:dyDescent="0.25">
      <c r="D31" s="43">
        <v>27</v>
      </c>
      <c r="E31" s="44" t="str">
        <f t="shared" si="1"/>
        <v>G3</v>
      </c>
      <c r="F31" s="45" t="s">
        <v>130</v>
      </c>
      <c r="G31" s="46" t="s">
        <v>131</v>
      </c>
      <c r="H31" s="47" t="s">
        <v>132</v>
      </c>
      <c r="I31" s="48" t="s">
        <v>130</v>
      </c>
      <c r="J31" s="47" t="s">
        <v>130</v>
      </c>
      <c r="K31" s="125" t="s">
        <v>610</v>
      </c>
      <c r="L31" s="49" t="s">
        <v>745</v>
      </c>
    </row>
    <row r="32" spans="4:12" x14ac:dyDescent="0.25">
      <c r="D32" s="43">
        <v>28</v>
      </c>
      <c r="E32" s="44" t="str">
        <f t="shared" si="1"/>
        <v>G4</v>
      </c>
      <c r="F32" s="45" t="s">
        <v>136</v>
      </c>
      <c r="G32" s="46" t="s">
        <v>137</v>
      </c>
      <c r="H32" s="47" t="s">
        <v>138</v>
      </c>
      <c r="I32" s="48" t="s">
        <v>139</v>
      </c>
      <c r="J32" s="47" t="s">
        <v>34</v>
      </c>
      <c r="K32" s="125" t="s">
        <v>611</v>
      </c>
      <c r="L32" s="49" t="s">
        <v>746</v>
      </c>
    </row>
    <row r="33" spans="4:12" x14ac:dyDescent="0.25">
      <c r="D33" s="43">
        <v>29</v>
      </c>
      <c r="E33" s="44" t="str">
        <f t="shared" si="1"/>
        <v>H1</v>
      </c>
      <c r="F33" s="45" t="s">
        <v>133</v>
      </c>
      <c r="G33" s="46" t="s">
        <v>133</v>
      </c>
      <c r="H33" s="47" t="s">
        <v>134</v>
      </c>
      <c r="I33" s="48" t="s">
        <v>135</v>
      </c>
      <c r="J33" s="47" t="s">
        <v>133</v>
      </c>
      <c r="K33" s="125" t="s">
        <v>135</v>
      </c>
      <c r="L33" s="49" t="s">
        <v>747</v>
      </c>
    </row>
    <row r="34" spans="4:12" x14ac:dyDescent="0.25">
      <c r="D34" s="43">
        <v>30</v>
      </c>
      <c r="E34" s="44" t="str">
        <f t="shared" si="1"/>
        <v>H2</v>
      </c>
      <c r="F34" s="45" t="s">
        <v>154</v>
      </c>
      <c r="G34" s="46" t="s">
        <v>155</v>
      </c>
      <c r="H34" s="47" t="s">
        <v>154</v>
      </c>
      <c r="I34" s="48" t="s">
        <v>156</v>
      </c>
      <c r="J34" s="47" t="s">
        <v>18</v>
      </c>
      <c r="K34" s="125" t="s">
        <v>614</v>
      </c>
      <c r="L34" s="49" t="s">
        <v>748</v>
      </c>
    </row>
    <row r="35" spans="4:12" x14ac:dyDescent="0.25">
      <c r="D35" s="43">
        <v>31</v>
      </c>
      <c r="E35" s="44" t="str">
        <f t="shared" si="1"/>
        <v>H3</v>
      </c>
      <c r="F35" s="45" t="s">
        <v>140</v>
      </c>
      <c r="G35" s="46" t="s">
        <v>140</v>
      </c>
      <c r="H35" s="47" t="s">
        <v>140</v>
      </c>
      <c r="I35" s="48" t="s">
        <v>140</v>
      </c>
      <c r="J35" s="47" t="s">
        <v>140</v>
      </c>
      <c r="K35" s="125" t="s">
        <v>140</v>
      </c>
      <c r="L35" s="49" t="s">
        <v>749</v>
      </c>
    </row>
    <row r="36" spans="4:12" x14ac:dyDescent="0.25">
      <c r="D36" s="43">
        <v>32</v>
      </c>
      <c r="E36" s="44" t="str">
        <f t="shared" si="1"/>
        <v>H4</v>
      </c>
      <c r="F36" s="45" t="s">
        <v>146</v>
      </c>
      <c r="G36" s="46" t="s">
        <v>147</v>
      </c>
      <c r="H36" s="47" t="s">
        <v>148</v>
      </c>
      <c r="I36" s="48" t="s">
        <v>149</v>
      </c>
      <c r="J36" s="47" t="s">
        <v>150</v>
      </c>
      <c r="K36" s="125" t="s">
        <v>612</v>
      </c>
      <c r="L36" s="49" t="s">
        <v>750</v>
      </c>
    </row>
    <row r="37" spans="4:12" x14ac:dyDescent="0.25">
      <c r="D37" s="43">
        <v>33</v>
      </c>
      <c r="E37" s="44" t="str">
        <f t="shared" si="1"/>
        <v>I1</v>
      </c>
      <c r="F37" s="45" t="s">
        <v>151</v>
      </c>
      <c r="G37" s="46" t="s">
        <v>151</v>
      </c>
      <c r="H37" s="47" t="s">
        <v>151</v>
      </c>
      <c r="I37" s="48" t="s">
        <v>152</v>
      </c>
      <c r="J37" s="47" t="s">
        <v>153</v>
      </c>
      <c r="K37" s="125" t="s">
        <v>613</v>
      </c>
      <c r="L37" s="49" t="s">
        <v>751</v>
      </c>
    </row>
    <row r="38" spans="4:12" x14ac:dyDescent="0.25">
      <c r="D38" s="43">
        <v>34</v>
      </c>
      <c r="E38" s="44" t="str">
        <f t="shared" si="1"/>
        <v>I2</v>
      </c>
      <c r="F38" s="45" t="s">
        <v>24</v>
      </c>
      <c r="G38" s="46" t="s">
        <v>24</v>
      </c>
      <c r="H38" s="47" t="s">
        <v>24</v>
      </c>
      <c r="I38" s="48" t="s">
        <v>24</v>
      </c>
      <c r="J38" s="47" t="s">
        <v>24</v>
      </c>
      <c r="K38" s="125" t="s">
        <v>24</v>
      </c>
      <c r="L38" s="49" t="s">
        <v>752</v>
      </c>
    </row>
    <row r="39" spans="4:12" x14ac:dyDescent="0.25">
      <c r="D39" s="43">
        <v>35</v>
      </c>
      <c r="E39" s="44" t="str">
        <f t="shared" si="1"/>
        <v>I3</v>
      </c>
      <c r="F39" s="45" t="s">
        <v>157</v>
      </c>
      <c r="G39" s="46" t="s">
        <v>158</v>
      </c>
      <c r="H39" s="47" t="s">
        <v>157</v>
      </c>
      <c r="I39" s="48" t="s">
        <v>159</v>
      </c>
      <c r="J39" s="47" t="s">
        <v>160</v>
      </c>
      <c r="K39" s="125" t="s">
        <v>615</v>
      </c>
      <c r="L39" s="49" t="s">
        <v>753</v>
      </c>
    </row>
    <row r="40" spans="4:12" x14ac:dyDescent="0.25">
      <c r="D40" s="43">
        <v>36</v>
      </c>
      <c r="E40" s="44" t="str">
        <f t="shared" si="1"/>
        <v>I4</v>
      </c>
      <c r="F40" s="45" t="s">
        <v>177</v>
      </c>
      <c r="G40" s="46" t="s">
        <v>178</v>
      </c>
      <c r="H40" s="47" t="s">
        <v>179</v>
      </c>
      <c r="I40" s="48" t="s">
        <v>180</v>
      </c>
      <c r="J40" s="47" t="s">
        <v>181</v>
      </c>
      <c r="K40" s="125" t="s">
        <v>619</v>
      </c>
      <c r="L40" s="49" t="s">
        <v>754</v>
      </c>
    </row>
    <row r="41" spans="4:12" x14ac:dyDescent="0.25">
      <c r="D41" s="43">
        <v>37</v>
      </c>
      <c r="E41" s="44" t="str">
        <f t="shared" si="1"/>
        <v>J1</v>
      </c>
      <c r="F41" s="45" t="s">
        <v>172</v>
      </c>
      <c r="G41" s="46" t="s">
        <v>173</v>
      </c>
      <c r="H41" s="47" t="s">
        <v>174</v>
      </c>
      <c r="I41" s="48" t="s">
        <v>175</v>
      </c>
      <c r="J41" s="47" t="s">
        <v>176</v>
      </c>
      <c r="K41" s="125" t="s">
        <v>618</v>
      </c>
      <c r="L41" s="49" t="s">
        <v>755</v>
      </c>
    </row>
    <row r="42" spans="4:12" x14ac:dyDescent="0.25">
      <c r="D42" s="43">
        <v>38</v>
      </c>
      <c r="E42" s="44" t="str">
        <f t="shared" si="1"/>
        <v>J2</v>
      </c>
      <c r="F42" s="45" t="s">
        <v>161</v>
      </c>
      <c r="G42" s="46" t="s">
        <v>162</v>
      </c>
      <c r="H42" s="47" t="s">
        <v>163</v>
      </c>
      <c r="I42" s="48" t="s">
        <v>164</v>
      </c>
      <c r="J42" s="47" t="s">
        <v>30</v>
      </c>
      <c r="K42" s="125" t="s">
        <v>616</v>
      </c>
      <c r="L42" s="49" t="s">
        <v>756</v>
      </c>
    </row>
    <row r="43" spans="4:12" x14ac:dyDescent="0.25">
      <c r="D43" s="43">
        <v>39</v>
      </c>
      <c r="E43" s="44" t="str">
        <f t="shared" si="1"/>
        <v>J3</v>
      </c>
      <c r="F43" s="45" t="s">
        <v>182</v>
      </c>
      <c r="G43" s="46" t="s">
        <v>182</v>
      </c>
      <c r="H43" s="47" t="s">
        <v>182</v>
      </c>
      <c r="I43" s="48" t="s">
        <v>183</v>
      </c>
      <c r="J43" s="47" t="s">
        <v>20</v>
      </c>
      <c r="K43" s="125" t="s">
        <v>620</v>
      </c>
      <c r="L43" s="49" t="s">
        <v>757</v>
      </c>
    </row>
    <row r="44" spans="4:12" x14ac:dyDescent="0.25">
      <c r="D44" s="43">
        <v>40</v>
      </c>
      <c r="E44" s="44" t="str">
        <f t="shared" si="1"/>
        <v>J4</v>
      </c>
      <c r="F44" s="45" t="s">
        <v>141</v>
      </c>
      <c r="G44" s="46" t="s">
        <v>142</v>
      </c>
      <c r="H44" s="47" t="s">
        <v>143</v>
      </c>
      <c r="I44" s="48" t="s">
        <v>144</v>
      </c>
      <c r="J44" s="47" t="s">
        <v>145</v>
      </c>
      <c r="K44" s="125" t="s">
        <v>144</v>
      </c>
      <c r="L44" s="49" t="s">
        <v>758</v>
      </c>
    </row>
    <row r="45" spans="4:12" x14ac:dyDescent="0.25">
      <c r="D45" s="43">
        <v>41</v>
      </c>
      <c r="E45" s="44" t="str">
        <f t="shared" si="1"/>
        <v>K1</v>
      </c>
      <c r="F45" s="45" t="s">
        <v>189</v>
      </c>
      <c r="G45" s="46" t="s">
        <v>190</v>
      </c>
      <c r="H45" s="47" t="s">
        <v>189</v>
      </c>
      <c r="I45" s="48" t="s">
        <v>191</v>
      </c>
      <c r="J45" s="47" t="s">
        <v>192</v>
      </c>
      <c r="K45" s="125" t="s">
        <v>622</v>
      </c>
      <c r="L45" s="49" t="s">
        <v>759</v>
      </c>
    </row>
    <row r="46" spans="4:12" x14ac:dyDescent="0.25">
      <c r="D46" s="43">
        <v>42</v>
      </c>
      <c r="E46" s="44" t="str">
        <f t="shared" si="1"/>
        <v>K2</v>
      </c>
      <c r="F46" s="45" t="s">
        <v>184</v>
      </c>
      <c r="G46" s="46" t="s">
        <v>185</v>
      </c>
      <c r="H46" s="47" t="s">
        <v>186</v>
      </c>
      <c r="I46" s="48" t="s">
        <v>187</v>
      </c>
      <c r="J46" s="47" t="s">
        <v>188</v>
      </c>
      <c r="K46" s="125" t="s">
        <v>621</v>
      </c>
      <c r="L46" s="49" t="s">
        <v>760</v>
      </c>
    </row>
    <row r="47" spans="4:12" x14ac:dyDescent="0.25">
      <c r="D47" s="43">
        <v>43</v>
      </c>
      <c r="E47" s="44" t="str">
        <f t="shared" si="1"/>
        <v>K3</v>
      </c>
      <c r="F47" s="45" t="s">
        <v>165</v>
      </c>
      <c r="G47" s="46" t="s">
        <v>166</v>
      </c>
      <c r="H47" s="47" t="s">
        <v>165</v>
      </c>
      <c r="I47" s="48" t="s">
        <v>165</v>
      </c>
      <c r="J47" s="47" t="s">
        <v>28</v>
      </c>
      <c r="K47" s="125" t="s">
        <v>165</v>
      </c>
      <c r="L47" s="49" t="s">
        <v>761</v>
      </c>
    </row>
    <row r="48" spans="4:12" x14ac:dyDescent="0.25">
      <c r="D48" s="43">
        <v>44</v>
      </c>
      <c r="E48" s="44" t="str">
        <f t="shared" si="1"/>
        <v>K4</v>
      </c>
      <c r="F48" s="45" t="s">
        <v>8</v>
      </c>
      <c r="G48" s="46" t="s">
        <v>8</v>
      </c>
      <c r="H48" s="47" t="s">
        <v>8</v>
      </c>
      <c r="I48" s="48" t="s">
        <v>198</v>
      </c>
      <c r="J48" s="47" t="s">
        <v>8</v>
      </c>
      <c r="K48" s="125" t="s">
        <v>8</v>
      </c>
      <c r="L48" s="49" t="s">
        <v>762</v>
      </c>
    </row>
    <row r="49" spans="4:12" x14ac:dyDescent="0.25">
      <c r="D49" s="43">
        <v>45</v>
      </c>
      <c r="E49" s="44" t="str">
        <f t="shared" si="1"/>
        <v>L1</v>
      </c>
      <c r="F49" s="45" t="s">
        <v>167</v>
      </c>
      <c r="G49" s="46" t="s">
        <v>168</v>
      </c>
      <c r="H49" s="47" t="s">
        <v>169</v>
      </c>
      <c r="I49" s="48" t="s">
        <v>170</v>
      </c>
      <c r="J49" s="47" t="s">
        <v>171</v>
      </c>
      <c r="K49" s="125" t="s">
        <v>617</v>
      </c>
      <c r="L49" s="49" t="s">
        <v>763</v>
      </c>
    </row>
    <row r="50" spans="4:12" x14ac:dyDescent="0.25">
      <c r="D50" s="43">
        <v>46</v>
      </c>
      <c r="E50" s="44" t="str">
        <f t="shared" si="1"/>
        <v>L2</v>
      </c>
      <c r="F50" s="45" t="s">
        <v>212</v>
      </c>
      <c r="G50" s="46" t="s">
        <v>212</v>
      </c>
      <c r="H50" s="47" t="s">
        <v>212</v>
      </c>
      <c r="I50" s="48" t="s">
        <v>212</v>
      </c>
      <c r="J50" s="47" t="s">
        <v>212</v>
      </c>
      <c r="K50" s="125" t="s">
        <v>212</v>
      </c>
      <c r="L50" s="49" t="s">
        <v>764</v>
      </c>
    </row>
    <row r="51" spans="4:12" x14ac:dyDescent="0.25">
      <c r="D51" s="43">
        <v>47</v>
      </c>
      <c r="E51" s="44" t="str">
        <f t="shared" si="1"/>
        <v>L3</v>
      </c>
      <c r="F51" s="45" t="s">
        <v>199</v>
      </c>
      <c r="G51" s="46" t="s">
        <v>200</v>
      </c>
      <c r="H51" s="47" t="s">
        <v>200</v>
      </c>
      <c r="I51" s="48" t="s">
        <v>201</v>
      </c>
      <c r="J51" s="47" t="s">
        <v>202</v>
      </c>
      <c r="K51" s="125" t="s">
        <v>624</v>
      </c>
      <c r="L51" s="49" t="s">
        <v>765</v>
      </c>
    </row>
    <row r="52" spans="4:12" x14ac:dyDescent="0.25">
      <c r="D52" s="43">
        <v>48</v>
      </c>
      <c r="E52" s="44" t="str">
        <f t="shared" si="1"/>
        <v>L4</v>
      </c>
      <c r="F52" s="45" t="s">
        <v>211</v>
      </c>
      <c r="G52" s="46" t="s">
        <v>211</v>
      </c>
      <c r="H52" s="47" t="s">
        <v>211</v>
      </c>
      <c r="I52" s="48" t="s">
        <v>211</v>
      </c>
      <c r="J52" s="47" t="s">
        <v>7</v>
      </c>
      <c r="K52" s="125" t="s">
        <v>211</v>
      </c>
      <c r="L52" s="49" t="s">
        <v>766</v>
      </c>
    </row>
    <row r="53" spans="4:12" x14ac:dyDescent="0.25">
      <c r="D53" s="43">
        <v>49</v>
      </c>
      <c r="E53" s="44" t="str">
        <f t="shared" si="1"/>
        <v>Greece</v>
      </c>
      <c r="F53" s="45" t="s">
        <v>223</v>
      </c>
      <c r="G53" s="46" t="s">
        <v>224</v>
      </c>
      <c r="H53" s="47" t="s">
        <v>224</v>
      </c>
      <c r="I53" s="48" t="s">
        <v>225</v>
      </c>
      <c r="J53" s="47" t="s">
        <v>226</v>
      </c>
      <c r="K53" s="125" t="s">
        <v>629</v>
      </c>
      <c r="L53" s="49"/>
    </row>
    <row r="54" spans="4:12" x14ac:dyDescent="0.25">
      <c r="D54" s="43">
        <v>50</v>
      </c>
      <c r="E54" s="44" t="str">
        <f t="shared" si="1"/>
        <v>Paraguay</v>
      </c>
      <c r="F54" s="45" t="s">
        <v>210</v>
      </c>
      <c r="G54" s="46" t="s">
        <v>210</v>
      </c>
      <c r="H54" s="47" t="s">
        <v>210</v>
      </c>
      <c r="I54" s="48" t="s">
        <v>210</v>
      </c>
      <c r="J54" s="47" t="s">
        <v>210</v>
      </c>
      <c r="K54" s="125" t="s">
        <v>210</v>
      </c>
      <c r="L54" s="49"/>
    </row>
    <row r="55" spans="4:12" x14ac:dyDescent="0.25">
      <c r="D55" s="43">
        <v>51</v>
      </c>
      <c r="E55" s="44" t="str">
        <f t="shared" si="1"/>
        <v>Slovakia</v>
      </c>
      <c r="F55" s="45" t="s">
        <v>193</v>
      </c>
      <c r="G55" s="46" t="s">
        <v>194</v>
      </c>
      <c r="H55" s="47" t="s">
        <v>195</v>
      </c>
      <c r="I55" s="48" t="s">
        <v>196</v>
      </c>
      <c r="J55" s="47" t="s">
        <v>197</v>
      </c>
      <c r="K55" s="125" t="s">
        <v>623</v>
      </c>
      <c r="L55" s="49"/>
    </row>
    <row r="56" spans="4:12" x14ac:dyDescent="0.25">
      <c r="D56" s="43">
        <v>52</v>
      </c>
      <c r="E56" s="44" t="str">
        <f t="shared" si="1"/>
        <v>Ivory Coast</v>
      </c>
      <c r="F56" s="45" t="s">
        <v>213</v>
      </c>
      <c r="G56" s="46" t="s">
        <v>214</v>
      </c>
      <c r="H56" s="47" t="s">
        <v>215</v>
      </c>
      <c r="I56" s="48" t="s">
        <v>216</v>
      </c>
      <c r="J56" s="47" t="s">
        <v>217</v>
      </c>
      <c r="K56" s="125" t="s">
        <v>627</v>
      </c>
      <c r="L56" s="49"/>
    </row>
    <row r="57" spans="4:12" x14ac:dyDescent="0.25">
      <c r="D57" s="43">
        <v>53</v>
      </c>
      <c r="E57" s="44" t="str">
        <f t="shared" si="1"/>
        <v>Saudi Arabia</v>
      </c>
      <c r="F57" s="45" t="s">
        <v>207</v>
      </c>
      <c r="G57" s="46" t="s">
        <v>208</v>
      </c>
      <c r="H57" s="47" t="s">
        <v>208</v>
      </c>
      <c r="I57" s="48" t="s">
        <v>209</v>
      </c>
      <c r="J57" s="47" t="s">
        <v>14</v>
      </c>
      <c r="K57" s="125" t="s">
        <v>626</v>
      </c>
      <c r="L57" s="49"/>
    </row>
    <row r="58" spans="4:12" x14ac:dyDescent="0.25">
      <c r="D58" s="43">
        <v>54</v>
      </c>
      <c r="E58" s="44" t="str">
        <f t="shared" si="1"/>
        <v>Romania</v>
      </c>
      <c r="F58" s="45" t="s">
        <v>203</v>
      </c>
      <c r="G58" s="46" t="s">
        <v>204</v>
      </c>
      <c r="H58" s="47" t="s">
        <v>203</v>
      </c>
      <c r="I58" s="48" t="s">
        <v>205</v>
      </c>
      <c r="J58" s="47" t="s">
        <v>206</v>
      </c>
      <c r="K58" s="125" t="s">
        <v>625</v>
      </c>
      <c r="L58" s="49"/>
    </row>
    <row r="59" spans="4:12" x14ac:dyDescent="0.25">
      <c r="D59" s="43">
        <v>55</v>
      </c>
      <c r="E59" s="44" t="str">
        <f t="shared" si="1"/>
        <v>Burkina Faso</v>
      </c>
      <c r="F59" s="45" t="s">
        <v>227</v>
      </c>
      <c r="G59" s="46" t="s">
        <v>227</v>
      </c>
      <c r="H59" s="47" t="s">
        <v>227</v>
      </c>
      <c r="I59" s="48" t="s">
        <v>227</v>
      </c>
      <c r="J59" s="47" t="s">
        <v>227</v>
      </c>
      <c r="K59" s="125" t="s">
        <v>227</v>
      </c>
      <c r="L59" s="49"/>
    </row>
    <row r="60" spans="4:12" x14ac:dyDescent="0.25">
      <c r="D60" s="43">
        <v>56</v>
      </c>
      <c r="E60" s="44" t="str">
        <f t="shared" si="1"/>
        <v>Venezuela</v>
      </c>
      <c r="F60" s="45" t="s">
        <v>228</v>
      </c>
      <c r="G60" s="46" t="s">
        <v>228</v>
      </c>
      <c r="H60" s="47" t="s">
        <v>228</v>
      </c>
      <c r="I60" s="48" t="s">
        <v>228</v>
      </c>
      <c r="J60" s="47" t="s">
        <v>228</v>
      </c>
      <c r="K60" s="125" t="s">
        <v>228</v>
      </c>
      <c r="L60" s="49"/>
    </row>
    <row r="61" spans="4:12" x14ac:dyDescent="0.25">
      <c r="D61" s="43">
        <v>57</v>
      </c>
      <c r="E61" s="44" t="str">
        <f t="shared" si="1"/>
        <v>Bosnia a. Herzeg.</v>
      </c>
      <c r="F61" s="45" t="s">
        <v>229</v>
      </c>
      <c r="G61" s="46" t="s">
        <v>230</v>
      </c>
      <c r="H61" s="47" t="s">
        <v>231</v>
      </c>
      <c r="I61" s="48" t="s">
        <v>232</v>
      </c>
      <c r="J61" s="47" t="s">
        <v>233</v>
      </c>
      <c r="K61" s="125" t="s">
        <v>630</v>
      </c>
      <c r="L61" s="49"/>
    </row>
    <row r="62" spans="4:12" x14ac:dyDescent="0.25">
      <c r="D62" s="43">
        <v>58</v>
      </c>
      <c r="E62" s="44" t="str">
        <f t="shared" si="1"/>
        <v>Northern Ireland</v>
      </c>
      <c r="F62" s="45" t="s">
        <v>218</v>
      </c>
      <c r="G62" s="46" t="s">
        <v>219</v>
      </c>
      <c r="H62" s="47" t="s">
        <v>220</v>
      </c>
      <c r="I62" s="48" t="s">
        <v>221</v>
      </c>
      <c r="J62" s="47" t="s">
        <v>222</v>
      </c>
      <c r="K62" s="125" t="s">
        <v>628</v>
      </c>
      <c r="L62" s="49"/>
    </row>
    <row r="63" spans="4:12" x14ac:dyDescent="0.25">
      <c r="D63" s="43">
        <v>59</v>
      </c>
      <c r="E63" s="44" t="str">
        <f t="shared" si="1"/>
        <v>Finland</v>
      </c>
      <c r="F63" s="45" t="s">
        <v>710</v>
      </c>
      <c r="G63" s="46" t="s">
        <v>711</v>
      </c>
      <c r="H63" s="47" t="s">
        <v>711</v>
      </c>
      <c r="I63" s="48" t="s">
        <v>712</v>
      </c>
      <c r="J63" s="47" t="s">
        <v>706</v>
      </c>
      <c r="K63" s="125" t="s">
        <v>710</v>
      </c>
      <c r="L63" s="49"/>
    </row>
    <row r="64" spans="4:12" x14ac:dyDescent="0.25">
      <c r="D64" s="43">
        <v>60</v>
      </c>
      <c r="E64" s="44" t="str">
        <f t="shared" si="1"/>
        <v>Ghana</v>
      </c>
      <c r="F64" s="45" t="s">
        <v>36</v>
      </c>
      <c r="G64" s="46" t="s">
        <v>36</v>
      </c>
      <c r="H64" s="47" t="s">
        <v>36</v>
      </c>
      <c r="I64" s="48" t="s">
        <v>36</v>
      </c>
      <c r="J64" s="47" t="s">
        <v>36</v>
      </c>
      <c r="K64" s="125" t="s">
        <v>36</v>
      </c>
      <c r="L64" s="49"/>
    </row>
    <row r="65" spans="4:12" x14ac:dyDescent="0.25">
      <c r="D65" s="43">
        <v>61</v>
      </c>
      <c r="E65" s="44" t="str">
        <f t="shared" si="1"/>
        <v>Panama</v>
      </c>
      <c r="F65" s="45" t="s">
        <v>234</v>
      </c>
      <c r="G65" s="46" t="s">
        <v>235</v>
      </c>
      <c r="H65" s="47" t="s">
        <v>234</v>
      </c>
      <c r="I65" s="48" t="s">
        <v>234</v>
      </c>
      <c r="J65" s="47" t="s">
        <v>234</v>
      </c>
      <c r="K65" s="125" t="s">
        <v>234</v>
      </c>
      <c r="L65" s="49"/>
    </row>
    <row r="66" spans="4:12" x14ac:dyDescent="0.25">
      <c r="D66" s="43">
        <v>62</v>
      </c>
      <c r="E66" s="44" t="str">
        <f t="shared" si="1"/>
        <v>Jamaica</v>
      </c>
      <c r="F66" s="45" t="s">
        <v>246</v>
      </c>
      <c r="G66" s="46" t="s">
        <v>246</v>
      </c>
      <c r="H66" s="47" t="s">
        <v>247</v>
      </c>
      <c r="I66" s="48" t="s">
        <v>248</v>
      </c>
      <c r="J66" s="47" t="s">
        <v>249</v>
      </c>
      <c r="K66" s="125" t="s">
        <v>246</v>
      </c>
      <c r="L66" s="49"/>
    </row>
    <row r="67" spans="4:12" x14ac:dyDescent="0.25">
      <c r="D67" s="43">
        <v>63</v>
      </c>
      <c r="E67" s="44" t="str">
        <f t="shared" si="1"/>
        <v>Iceland</v>
      </c>
      <c r="F67" s="45" t="s">
        <v>241</v>
      </c>
      <c r="G67" s="46" t="s">
        <v>242</v>
      </c>
      <c r="H67" s="47" t="s">
        <v>243</v>
      </c>
      <c r="I67" s="48" t="s">
        <v>244</v>
      </c>
      <c r="J67" s="47" t="s">
        <v>245</v>
      </c>
      <c r="K67" s="125" t="s">
        <v>632</v>
      </c>
      <c r="L67" s="49"/>
    </row>
    <row r="68" spans="4:12" x14ac:dyDescent="0.25">
      <c r="D68" s="43">
        <v>64</v>
      </c>
      <c r="E68" s="44" t="str">
        <f t="shared" si="1"/>
        <v>North Macedonia</v>
      </c>
      <c r="F68" s="45" t="s">
        <v>236</v>
      </c>
      <c r="G68" s="46" t="s">
        <v>237</v>
      </c>
      <c r="H68" s="47" t="s">
        <v>238</v>
      </c>
      <c r="I68" s="48" t="s">
        <v>239</v>
      </c>
      <c r="J68" s="47" t="s">
        <v>240</v>
      </c>
      <c r="K68" s="125" t="s">
        <v>631</v>
      </c>
      <c r="L68" s="49"/>
    </row>
    <row r="69" spans="4:12" x14ac:dyDescent="0.25">
      <c r="D69" s="43">
        <v>65</v>
      </c>
      <c r="E69" s="44" t="str">
        <f t="shared" si="1"/>
        <v>Slovenia</v>
      </c>
      <c r="F69" s="45" t="s">
        <v>250</v>
      </c>
      <c r="G69" s="46" t="s">
        <v>251</v>
      </c>
      <c r="H69" s="47" t="s">
        <v>250</v>
      </c>
      <c r="I69" s="48" t="s">
        <v>252</v>
      </c>
      <c r="J69" s="47" t="s">
        <v>253</v>
      </c>
      <c r="K69" s="125" t="s">
        <v>633</v>
      </c>
      <c r="L69" s="49"/>
    </row>
    <row r="70" spans="4:12" x14ac:dyDescent="0.25">
      <c r="D70" s="43">
        <v>66</v>
      </c>
      <c r="E70" s="44" t="str">
        <f t="shared" ref="E70:E133" si="2">IF($C$3,F70,IF($C$4,G70,IF($C$5,H70,IF($C$6,I70,IF($C$7,J70,IF($C$8,K70,IF(L70&lt;&gt;"",L70,F70)))))))</f>
        <v>Albania</v>
      </c>
      <c r="F70" s="45" t="s">
        <v>254</v>
      </c>
      <c r="G70" s="46" t="s">
        <v>254</v>
      </c>
      <c r="H70" s="47" t="s">
        <v>254</v>
      </c>
      <c r="I70" s="48" t="s">
        <v>255</v>
      </c>
      <c r="J70" s="47" t="s">
        <v>256</v>
      </c>
      <c r="K70" s="125" t="s">
        <v>634</v>
      </c>
      <c r="L70" s="49"/>
    </row>
    <row r="71" spans="4:12" x14ac:dyDescent="0.25">
      <c r="D71" s="43">
        <v>67</v>
      </c>
      <c r="E71" s="44" t="str">
        <f t="shared" si="2"/>
        <v>Montenegro</v>
      </c>
      <c r="F71" s="45" t="s">
        <v>269</v>
      </c>
      <c r="G71" s="46" t="s">
        <v>269</v>
      </c>
      <c r="H71" s="47" t="s">
        <v>269</v>
      </c>
      <c r="I71" s="48" t="s">
        <v>270</v>
      </c>
      <c r="J71" s="47" t="s">
        <v>269</v>
      </c>
      <c r="K71" s="125" t="s">
        <v>269</v>
      </c>
      <c r="L71" s="49"/>
    </row>
    <row r="72" spans="4:12" x14ac:dyDescent="0.25">
      <c r="D72" s="43">
        <v>68</v>
      </c>
      <c r="E72" s="44" t="str">
        <f t="shared" si="2"/>
        <v>South Africa</v>
      </c>
      <c r="F72" s="45" t="s">
        <v>264</v>
      </c>
      <c r="G72" s="46" t="s">
        <v>265</v>
      </c>
      <c r="H72" s="47" t="s">
        <v>266</v>
      </c>
      <c r="I72" s="48" t="s">
        <v>267</v>
      </c>
      <c r="J72" s="47" t="s">
        <v>268</v>
      </c>
      <c r="K72" s="125" t="s">
        <v>636</v>
      </c>
      <c r="L72" s="49"/>
    </row>
    <row r="73" spans="4:12" x14ac:dyDescent="0.25">
      <c r="D73" s="43">
        <v>69</v>
      </c>
      <c r="E73" s="44" t="str">
        <f t="shared" si="2"/>
        <v>Un. Ar. Emirates</v>
      </c>
      <c r="F73" s="45" t="s">
        <v>259</v>
      </c>
      <c r="G73" s="46" t="s">
        <v>260</v>
      </c>
      <c r="H73" s="47" t="s">
        <v>261</v>
      </c>
      <c r="I73" s="48" t="s">
        <v>262</v>
      </c>
      <c r="J73" s="47" t="s">
        <v>263</v>
      </c>
      <c r="K73" s="125" t="s">
        <v>635</v>
      </c>
      <c r="L73" s="49"/>
    </row>
    <row r="74" spans="4:12" x14ac:dyDescent="0.25">
      <c r="D74" s="43">
        <v>70</v>
      </c>
      <c r="E74" s="44" t="str">
        <f t="shared" si="2"/>
        <v>Iraq</v>
      </c>
      <c r="F74" s="45" t="s">
        <v>271</v>
      </c>
      <c r="G74" s="46" t="s">
        <v>271</v>
      </c>
      <c r="H74" s="47" t="s">
        <v>271</v>
      </c>
      <c r="I74" s="48" t="s">
        <v>272</v>
      </c>
      <c r="J74" s="47" t="s">
        <v>272</v>
      </c>
      <c r="K74" s="125" t="s">
        <v>272</v>
      </c>
      <c r="L74" s="49"/>
    </row>
    <row r="75" spans="4:12" x14ac:dyDescent="0.25">
      <c r="D75" s="43">
        <v>71</v>
      </c>
      <c r="E75" s="44" t="str">
        <f t="shared" si="2"/>
        <v>El Salvador</v>
      </c>
      <c r="F75" s="45" t="s">
        <v>290</v>
      </c>
      <c r="G75" s="46" t="s">
        <v>290</v>
      </c>
      <c r="H75" s="47" t="s">
        <v>290</v>
      </c>
      <c r="I75" s="48" t="s">
        <v>290</v>
      </c>
      <c r="J75" s="47" t="s">
        <v>290</v>
      </c>
      <c r="K75" s="125" t="s">
        <v>290</v>
      </c>
      <c r="L75" s="49"/>
    </row>
    <row r="76" spans="4:12" x14ac:dyDescent="0.25">
      <c r="D76" s="43">
        <v>72</v>
      </c>
      <c r="E76" s="44" t="str">
        <f t="shared" si="2"/>
        <v>Congo</v>
      </c>
      <c r="F76" s="45" t="s">
        <v>257</v>
      </c>
      <c r="G76" s="46" t="s">
        <v>257</v>
      </c>
      <c r="H76" s="47" t="s">
        <v>257</v>
      </c>
      <c r="I76" s="48" t="s">
        <v>257</v>
      </c>
      <c r="J76" s="47" t="s">
        <v>258</v>
      </c>
      <c r="K76" s="125" t="s">
        <v>257</v>
      </c>
      <c r="L76" s="49"/>
    </row>
    <row r="77" spans="4:12" x14ac:dyDescent="0.25">
      <c r="D77" s="43">
        <v>73</v>
      </c>
      <c r="E77" s="44">
        <f t="shared" si="2"/>
        <v>0</v>
      </c>
      <c r="F77" s="45"/>
      <c r="G77" s="46"/>
      <c r="H77" s="47"/>
      <c r="I77" s="48"/>
      <c r="J77" s="47" t="s">
        <v>707</v>
      </c>
      <c r="K77" s="125"/>
      <c r="L77" s="49"/>
    </row>
    <row r="78" spans="4:12" x14ac:dyDescent="0.25">
      <c r="D78" s="43">
        <v>74</v>
      </c>
      <c r="E78" s="44" t="str">
        <f t="shared" si="2"/>
        <v>Bulgaria</v>
      </c>
      <c r="F78" s="45" t="s">
        <v>273</v>
      </c>
      <c r="G78" s="46" t="s">
        <v>273</v>
      </c>
      <c r="H78" s="47" t="s">
        <v>273</v>
      </c>
      <c r="I78" s="48" t="s">
        <v>274</v>
      </c>
      <c r="J78" s="47" t="s">
        <v>275</v>
      </c>
      <c r="K78" s="125" t="s">
        <v>637</v>
      </c>
      <c r="L78" s="49"/>
    </row>
    <row r="79" spans="4:12" x14ac:dyDescent="0.25">
      <c r="D79" s="43">
        <v>75</v>
      </c>
      <c r="E79" s="44" t="str">
        <f t="shared" si="2"/>
        <v>Oman</v>
      </c>
      <c r="F79" s="45" t="s">
        <v>291</v>
      </c>
      <c r="G79" s="46" t="s">
        <v>292</v>
      </c>
      <c r="H79" s="47" t="s">
        <v>291</v>
      </c>
      <c r="I79" s="48" t="s">
        <v>291</v>
      </c>
      <c r="J79" s="47" t="s">
        <v>291</v>
      </c>
      <c r="K79" s="125" t="s">
        <v>291</v>
      </c>
      <c r="L79" s="49"/>
    </row>
    <row r="80" spans="4:12" x14ac:dyDescent="0.25">
      <c r="D80" s="43">
        <v>76</v>
      </c>
      <c r="E80" s="44" t="str">
        <f t="shared" si="2"/>
        <v>Israel</v>
      </c>
      <c r="F80" s="45" t="s">
        <v>276</v>
      </c>
      <c r="G80" s="46" t="s">
        <v>276</v>
      </c>
      <c r="H80" s="47" t="s">
        <v>277</v>
      </c>
      <c r="I80" s="48" t="s">
        <v>278</v>
      </c>
      <c r="J80" s="47" t="s">
        <v>276</v>
      </c>
      <c r="K80" s="125" t="s">
        <v>278</v>
      </c>
      <c r="L80" s="49"/>
    </row>
    <row r="81" spans="4:12" x14ac:dyDescent="0.25">
      <c r="D81" s="43">
        <v>77</v>
      </c>
      <c r="E81" s="44" t="str">
        <f t="shared" si="2"/>
        <v>Uzbekistan</v>
      </c>
      <c r="F81" s="45" t="s">
        <v>286</v>
      </c>
      <c r="G81" s="46" t="s">
        <v>287</v>
      </c>
      <c r="H81" s="47" t="s">
        <v>286</v>
      </c>
      <c r="I81" s="48" t="s">
        <v>288</v>
      </c>
      <c r="J81" s="47" t="s">
        <v>289</v>
      </c>
      <c r="K81" s="125" t="s">
        <v>639</v>
      </c>
      <c r="L81" s="49"/>
    </row>
    <row r="82" spans="4:12" x14ac:dyDescent="0.25">
      <c r="D82" s="43">
        <v>78</v>
      </c>
      <c r="E82" s="44" t="str">
        <f t="shared" si="2"/>
        <v>China</v>
      </c>
      <c r="F82" s="45" t="s">
        <v>279</v>
      </c>
      <c r="G82" s="46" t="s">
        <v>279</v>
      </c>
      <c r="H82" s="47" t="s">
        <v>280</v>
      </c>
      <c r="I82" s="48" t="s">
        <v>281</v>
      </c>
      <c r="J82" s="47" t="s">
        <v>279</v>
      </c>
      <c r="K82" s="125" t="s">
        <v>279</v>
      </c>
      <c r="L82" s="49"/>
    </row>
    <row r="83" spans="4:12" x14ac:dyDescent="0.25">
      <c r="D83" s="43">
        <v>79</v>
      </c>
      <c r="E83" s="44">
        <f t="shared" si="2"/>
        <v>0</v>
      </c>
      <c r="F83" s="45"/>
      <c r="G83" s="46"/>
      <c r="H83" s="47"/>
      <c r="I83" s="48"/>
      <c r="J83" s="47" t="s">
        <v>708</v>
      </c>
      <c r="K83" s="125"/>
      <c r="L83" s="49"/>
    </row>
    <row r="84" spans="4:12" x14ac:dyDescent="0.25">
      <c r="D84" s="43">
        <v>80</v>
      </c>
      <c r="E84" s="44" t="str">
        <f t="shared" si="2"/>
        <v>Honduras</v>
      </c>
      <c r="F84" s="45" t="s">
        <v>285</v>
      </c>
      <c r="G84" s="46" t="s">
        <v>285</v>
      </c>
      <c r="H84" s="47" t="s">
        <v>285</v>
      </c>
      <c r="I84" s="48" t="s">
        <v>285</v>
      </c>
      <c r="J84" s="47" t="s">
        <v>285</v>
      </c>
      <c r="K84" s="125" t="s">
        <v>285</v>
      </c>
      <c r="L84" s="49"/>
    </row>
    <row r="85" spans="4:12" x14ac:dyDescent="0.25">
      <c r="D85" s="43">
        <v>81</v>
      </c>
      <c r="E85" s="44" t="str">
        <f t="shared" si="2"/>
        <v>Bolivia</v>
      </c>
      <c r="F85" s="45" t="s">
        <v>282</v>
      </c>
      <c r="G85" s="46" t="s">
        <v>282</v>
      </c>
      <c r="H85" s="47" t="s">
        <v>282</v>
      </c>
      <c r="I85" s="48" t="s">
        <v>283</v>
      </c>
      <c r="J85" s="47" t="s">
        <v>284</v>
      </c>
      <c r="K85" s="125" t="s">
        <v>638</v>
      </c>
      <c r="L85" s="49"/>
    </row>
    <row r="86" spans="4:12" x14ac:dyDescent="0.25">
      <c r="D86" s="43">
        <v>82</v>
      </c>
      <c r="E86" s="44" t="str">
        <f t="shared" si="2"/>
        <v>Georgia</v>
      </c>
      <c r="F86" s="45" t="s">
        <v>294</v>
      </c>
      <c r="G86" s="46" t="s">
        <v>294</v>
      </c>
      <c r="H86" s="47" t="s">
        <v>294</v>
      </c>
      <c r="I86" s="48" t="s">
        <v>295</v>
      </c>
      <c r="J86" s="47" t="s">
        <v>296</v>
      </c>
      <c r="K86" s="125" t="s">
        <v>640</v>
      </c>
      <c r="L86" s="49"/>
    </row>
    <row r="87" spans="4:12" x14ac:dyDescent="0.25">
      <c r="D87" s="43">
        <v>83</v>
      </c>
      <c r="E87" s="44">
        <f t="shared" si="2"/>
        <v>0</v>
      </c>
      <c r="F87" s="45"/>
      <c r="G87" s="46"/>
      <c r="H87" s="47"/>
      <c r="I87" s="48"/>
      <c r="J87" s="47" t="s">
        <v>709</v>
      </c>
      <c r="K87" s="125"/>
      <c r="L87" s="49"/>
    </row>
    <row r="88" spans="4:12" x14ac:dyDescent="0.25">
      <c r="D88" s="43"/>
      <c r="E88" s="44" t="str">
        <f t="shared" si="2"/>
        <v>Kosovo</v>
      </c>
      <c r="F88" s="50" t="s">
        <v>293</v>
      </c>
      <c r="G88" s="51" t="s">
        <v>293</v>
      </c>
      <c r="H88" s="52" t="s">
        <v>293</v>
      </c>
      <c r="I88" s="53" t="s">
        <v>293</v>
      </c>
      <c r="J88" s="52" t="s">
        <v>293</v>
      </c>
      <c r="K88" s="126" t="s">
        <v>293</v>
      </c>
      <c r="L88" s="54"/>
    </row>
    <row r="89" spans="4:12" x14ac:dyDescent="0.25">
      <c r="D89" s="43"/>
      <c r="E89" s="44">
        <f t="shared" si="2"/>
        <v>0</v>
      </c>
      <c r="F89" s="50"/>
      <c r="G89" s="51"/>
      <c r="H89" s="52"/>
      <c r="I89" s="53"/>
      <c r="J89" s="52"/>
      <c r="K89" s="126"/>
      <c r="L89" s="54"/>
    </row>
    <row r="90" spans="4:12" x14ac:dyDescent="0.25">
      <c r="D90" s="43">
        <v>99</v>
      </c>
      <c r="E90" s="44" t="str">
        <f t="shared" si="2"/>
        <v>New Zealand</v>
      </c>
      <c r="F90" s="50" t="s">
        <v>297</v>
      </c>
      <c r="G90" s="51" t="s">
        <v>298</v>
      </c>
      <c r="H90" s="52" t="s">
        <v>299</v>
      </c>
      <c r="I90" s="53" t="s">
        <v>300</v>
      </c>
      <c r="J90" s="52" t="s">
        <v>301</v>
      </c>
      <c r="K90" s="126" t="s">
        <v>641</v>
      </c>
      <c r="L90" s="54"/>
    </row>
    <row r="91" spans="4:12" x14ac:dyDescent="0.25">
      <c r="D91" s="43">
        <v>101</v>
      </c>
      <c r="E91" s="44" t="str">
        <f t="shared" si="2"/>
        <v>Playoff UEFA</v>
      </c>
      <c r="F91" s="50" t="s">
        <v>302</v>
      </c>
      <c r="G91" s="51" t="s">
        <v>302</v>
      </c>
      <c r="H91" s="52" t="s">
        <v>302</v>
      </c>
      <c r="I91" s="53" t="s">
        <v>302</v>
      </c>
      <c r="J91" s="52" t="s">
        <v>302</v>
      </c>
      <c r="K91" s="126" t="s">
        <v>302</v>
      </c>
      <c r="L91" s="54"/>
    </row>
    <row r="92" spans="4:12" x14ac:dyDescent="0.25">
      <c r="D92" s="43">
        <v>102</v>
      </c>
      <c r="E92" s="44" t="str">
        <f t="shared" si="2"/>
        <v>Playoff Int. 1</v>
      </c>
      <c r="F92" s="50" t="s">
        <v>303</v>
      </c>
      <c r="G92" s="51" t="s">
        <v>303</v>
      </c>
      <c r="H92" s="52" t="s">
        <v>303</v>
      </c>
      <c r="I92" s="53" t="s">
        <v>303</v>
      </c>
      <c r="J92" s="52" t="s">
        <v>303</v>
      </c>
      <c r="K92" s="126" t="s">
        <v>303</v>
      </c>
      <c r="L92" s="54"/>
    </row>
    <row r="93" spans="4:12" x14ac:dyDescent="0.25">
      <c r="D93" s="43">
        <v>103</v>
      </c>
      <c r="E93" s="44" t="str">
        <f t="shared" si="2"/>
        <v>Playoff Int. 2</v>
      </c>
      <c r="F93" s="50" t="s">
        <v>304</v>
      </c>
      <c r="G93" s="51" t="s">
        <v>304</v>
      </c>
      <c r="H93" s="52" t="s">
        <v>304</v>
      </c>
      <c r="I93" s="53" t="s">
        <v>304</v>
      </c>
      <c r="J93" s="52" t="s">
        <v>304</v>
      </c>
      <c r="K93" s="126" t="s">
        <v>304</v>
      </c>
      <c r="L93" s="54"/>
    </row>
    <row r="94" spans="4:12" ht="15.75" thickBot="1" x14ac:dyDescent="0.3">
      <c r="D94" s="55"/>
      <c r="E94" s="44">
        <f t="shared" si="2"/>
        <v>0</v>
      </c>
      <c r="F94" s="56"/>
      <c r="G94" s="57"/>
      <c r="H94" s="58"/>
      <c r="I94" s="59"/>
      <c r="J94" s="58"/>
      <c r="K94" s="127"/>
      <c r="L94" s="60"/>
    </row>
    <row r="95" spans="4:12" ht="16.5" thickTop="1" thickBot="1" x14ac:dyDescent="0.3">
      <c r="D95" s="24"/>
      <c r="E95" s="44"/>
      <c r="F95" s="25"/>
      <c r="G95" s="25"/>
      <c r="H95" s="25"/>
      <c r="I95" s="25"/>
      <c r="J95" s="25"/>
      <c r="K95" s="142"/>
      <c r="L95" s="25"/>
    </row>
    <row r="96" spans="4:12" ht="30.75" thickTop="1" x14ac:dyDescent="0.45">
      <c r="D96" s="26" t="s">
        <v>305</v>
      </c>
      <c r="E96" s="44"/>
      <c r="F96" s="27" t="s">
        <v>306</v>
      </c>
      <c r="G96" s="28"/>
      <c r="H96" s="28"/>
      <c r="I96" s="28"/>
      <c r="J96" s="28"/>
      <c r="K96" s="143"/>
      <c r="L96" s="29"/>
    </row>
    <row r="97" spans="4:12" x14ac:dyDescent="0.25">
      <c r="D97" s="43">
        <v>1</v>
      </c>
      <c r="E97" s="44">
        <f t="shared" si="2"/>
        <v>0</v>
      </c>
      <c r="F97" s="45"/>
      <c r="G97" s="46"/>
      <c r="H97" s="47"/>
      <c r="I97" s="48"/>
      <c r="J97" s="47"/>
      <c r="K97" s="125"/>
      <c r="L97" s="49"/>
    </row>
    <row r="98" spans="4:12" x14ac:dyDescent="0.25">
      <c r="D98" s="61">
        <v>2</v>
      </c>
      <c r="E98" s="44">
        <f t="shared" si="2"/>
        <v>0</v>
      </c>
      <c r="F98" s="45"/>
      <c r="G98" s="46"/>
      <c r="H98" s="47"/>
      <c r="I98" s="48"/>
      <c r="J98" s="47"/>
      <c r="K98" s="125"/>
      <c r="L98" s="49"/>
    </row>
    <row r="99" spans="4:12" x14ac:dyDescent="0.25">
      <c r="D99" s="61">
        <v>3</v>
      </c>
      <c r="E99" s="44">
        <f t="shared" si="2"/>
        <v>0</v>
      </c>
      <c r="F99" s="45"/>
      <c r="G99" s="46"/>
      <c r="H99" s="47"/>
      <c r="I99" s="48"/>
      <c r="J99" s="47"/>
      <c r="K99" s="125"/>
      <c r="L99" s="49"/>
    </row>
    <row r="100" spans="4:12" x14ac:dyDescent="0.25">
      <c r="D100" s="61">
        <v>4</v>
      </c>
      <c r="E100" s="44">
        <f t="shared" si="2"/>
        <v>0</v>
      </c>
      <c r="F100" s="45"/>
      <c r="G100" s="46"/>
      <c r="H100" s="47"/>
      <c r="I100" s="48"/>
      <c r="J100" s="47"/>
      <c r="K100" s="125"/>
      <c r="L100" s="49"/>
    </row>
    <row r="101" spans="4:12" x14ac:dyDescent="0.25">
      <c r="D101" s="61">
        <v>5</v>
      </c>
      <c r="E101" s="44">
        <f t="shared" si="2"/>
        <v>0</v>
      </c>
      <c r="F101" s="45"/>
      <c r="G101" s="46"/>
      <c r="H101" s="47"/>
      <c r="I101" s="48"/>
      <c r="J101" s="47"/>
      <c r="K101" s="125"/>
      <c r="L101" s="49"/>
    </row>
    <row r="102" spans="4:12" x14ac:dyDescent="0.25">
      <c r="D102" s="61">
        <v>6</v>
      </c>
      <c r="E102" s="44">
        <f t="shared" si="2"/>
        <v>0</v>
      </c>
      <c r="F102" s="45"/>
      <c r="G102" s="46"/>
      <c r="H102" s="47"/>
      <c r="I102" s="48"/>
      <c r="J102" s="47"/>
      <c r="K102" s="125"/>
      <c r="L102" s="49"/>
    </row>
    <row r="103" spans="4:12" x14ac:dyDescent="0.25">
      <c r="D103" s="61">
        <v>7</v>
      </c>
      <c r="E103" s="44">
        <f t="shared" si="2"/>
        <v>0</v>
      </c>
      <c r="F103" s="45"/>
      <c r="G103" s="46"/>
      <c r="H103" s="47"/>
      <c r="I103" s="48"/>
      <c r="J103" s="47"/>
      <c r="K103" s="125"/>
      <c r="L103" s="49"/>
    </row>
    <row r="104" spans="4:12" x14ac:dyDescent="0.25">
      <c r="D104" s="61">
        <v>8</v>
      </c>
      <c r="E104" s="44">
        <f t="shared" si="2"/>
        <v>0</v>
      </c>
      <c r="F104" s="45"/>
      <c r="G104" s="46"/>
      <c r="H104" s="47"/>
      <c r="I104" s="48"/>
      <c r="J104" s="47"/>
      <c r="K104" s="125"/>
      <c r="L104" s="49"/>
    </row>
    <row r="105" spans="4:12" x14ac:dyDescent="0.25">
      <c r="D105" s="61">
        <v>9</v>
      </c>
      <c r="E105" s="44">
        <f t="shared" si="2"/>
        <v>0</v>
      </c>
      <c r="F105" s="45"/>
      <c r="G105" s="46"/>
      <c r="H105" s="47"/>
      <c r="I105" s="48"/>
      <c r="J105" s="47"/>
      <c r="K105" s="125"/>
      <c r="L105" s="49"/>
    </row>
    <row r="106" spans="4:12" x14ac:dyDescent="0.25">
      <c r="D106" s="61">
        <v>10</v>
      </c>
      <c r="E106" s="44">
        <f t="shared" si="2"/>
        <v>0</v>
      </c>
      <c r="F106" s="45"/>
      <c r="G106" s="46"/>
      <c r="H106" s="47"/>
      <c r="I106" s="48"/>
      <c r="J106" s="47"/>
      <c r="K106" s="125"/>
      <c r="L106" s="49"/>
    </row>
    <row r="107" spans="4:12" x14ac:dyDescent="0.25">
      <c r="D107" s="61">
        <v>11</v>
      </c>
      <c r="E107" s="44">
        <f t="shared" si="2"/>
        <v>0</v>
      </c>
      <c r="F107" s="45"/>
      <c r="G107" s="46"/>
      <c r="H107" s="47"/>
      <c r="I107" s="48"/>
      <c r="J107" s="47"/>
      <c r="K107" s="125"/>
      <c r="L107" s="49"/>
    </row>
    <row r="108" spans="4:12" x14ac:dyDescent="0.25">
      <c r="D108" s="61">
        <v>12</v>
      </c>
      <c r="E108" s="44">
        <f t="shared" si="2"/>
        <v>0</v>
      </c>
      <c r="F108" s="45"/>
      <c r="G108" s="46"/>
      <c r="H108" s="47"/>
      <c r="I108" s="48"/>
      <c r="J108" s="47"/>
      <c r="K108" s="125"/>
      <c r="L108" s="49"/>
    </row>
    <row r="109" spans="4:12" x14ac:dyDescent="0.25">
      <c r="D109" s="61">
        <v>13</v>
      </c>
      <c r="E109" s="44">
        <f t="shared" si="2"/>
        <v>0</v>
      </c>
      <c r="F109" s="45"/>
      <c r="G109" s="46"/>
      <c r="H109" s="47"/>
      <c r="I109" s="48"/>
      <c r="J109" s="47"/>
      <c r="K109" s="125"/>
      <c r="L109" s="49"/>
    </row>
    <row r="110" spans="4:12" x14ac:dyDescent="0.25">
      <c r="D110" s="61">
        <v>14</v>
      </c>
      <c r="E110" s="44">
        <f t="shared" si="2"/>
        <v>0</v>
      </c>
      <c r="F110" s="45"/>
      <c r="G110" s="46"/>
      <c r="H110" s="47"/>
      <c r="I110" s="48"/>
      <c r="J110" s="47"/>
      <c r="K110" s="125"/>
      <c r="L110" s="49"/>
    </row>
    <row r="111" spans="4:12" x14ac:dyDescent="0.25">
      <c r="D111" s="61">
        <v>15</v>
      </c>
      <c r="E111" s="44">
        <f t="shared" si="2"/>
        <v>0</v>
      </c>
      <c r="F111" s="45"/>
      <c r="G111" s="46"/>
      <c r="H111" s="47"/>
      <c r="I111" s="48"/>
      <c r="J111" s="47"/>
      <c r="K111" s="125"/>
      <c r="L111" s="49"/>
    </row>
    <row r="112" spans="4:12" ht="15.75" thickBot="1" x14ac:dyDescent="0.3">
      <c r="D112" s="62">
        <v>16</v>
      </c>
      <c r="E112" s="44">
        <f t="shared" si="2"/>
        <v>0</v>
      </c>
      <c r="F112" s="56"/>
      <c r="G112" s="57"/>
      <c r="H112" s="58"/>
      <c r="I112" s="59"/>
      <c r="J112" s="58"/>
      <c r="K112" s="127"/>
      <c r="L112" s="60"/>
    </row>
    <row r="113" spans="4:13" ht="16.5" thickTop="1" thickBot="1" x14ac:dyDescent="0.3">
      <c r="D113" s="30"/>
      <c r="E113" s="44"/>
      <c r="F113" s="31"/>
      <c r="G113" s="31"/>
      <c r="H113" s="31"/>
      <c r="I113" s="31"/>
      <c r="J113" s="31"/>
      <c r="K113" s="31"/>
      <c r="L113" s="31"/>
    </row>
    <row r="114" spans="4:13" ht="29.25" thickTop="1" x14ac:dyDescent="0.45">
      <c r="D114" s="24"/>
      <c r="E114" s="44"/>
      <c r="F114" s="32" t="s">
        <v>307</v>
      </c>
      <c r="G114" s="33"/>
      <c r="H114" s="33"/>
      <c r="I114" s="33"/>
      <c r="J114" s="33"/>
      <c r="K114" s="135"/>
      <c r="L114" s="34"/>
    </row>
    <row r="115" spans="4:13" x14ac:dyDescent="0.25">
      <c r="D115" s="63"/>
      <c r="E115" s="44" t="str">
        <f t="shared" si="2"/>
        <v>WM 2022 in Katar</v>
      </c>
      <c r="F115" s="45" t="s">
        <v>308</v>
      </c>
      <c r="G115" s="46" t="s">
        <v>309</v>
      </c>
      <c r="H115" s="47" t="s">
        <v>310</v>
      </c>
      <c r="I115" s="48" t="s">
        <v>311</v>
      </c>
      <c r="J115" s="47" t="s">
        <v>312</v>
      </c>
      <c r="K115" s="125" t="s">
        <v>642</v>
      </c>
      <c r="L115" s="49" t="s">
        <v>312</v>
      </c>
    </row>
    <row r="116" spans="4:13" x14ac:dyDescent="0.25">
      <c r="D116" s="63"/>
      <c r="E116" s="44" t="str">
        <f t="shared" si="2"/>
        <v>Direkte Vergleiche</v>
      </c>
      <c r="F116" s="45" t="s">
        <v>313</v>
      </c>
      <c r="G116" s="46" t="s">
        <v>314</v>
      </c>
      <c r="H116" s="47" t="s">
        <v>315</v>
      </c>
      <c r="I116" s="48" t="s">
        <v>316</v>
      </c>
      <c r="J116" s="47" t="s">
        <v>317</v>
      </c>
      <c r="K116" s="125" t="s">
        <v>643</v>
      </c>
      <c r="L116" s="49" t="s">
        <v>317</v>
      </c>
    </row>
    <row r="117" spans="4:13" x14ac:dyDescent="0.25">
      <c r="D117" s="63"/>
      <c r="E117" s="44" t="str">
        <f t="shared" si="2"/>
        <v>Fair-Play und Losentscheid</v>
      </c>
      <c r="F117" s="45" t="s">
        <v>318</v>
      </c>
      <c r="G117" s="46" t="s">
        <v>319</v>
      </c>
      <c r="H117" s="47" t="s">
        <v>320</v>
      </c>
      <c r="I117" s="48" t="s">
        <v>319</v>
      </c>
      <c r="J117" s="47" t="s">
        <v>321</v>
      </c>
      <c r="K117" s="125" t="s">
        <v>644</v>
      </c>
      <c r="L117" s="49" t="s">
        <v>321</v>
      </c>
    </row>
    <row r="118" spans="4:13" x14ac:dyDescent="0.25">
      <c r="D118" s="63"/>
      <c r="E118" s="44" t="str">
        <f t="shared" si="2"/>
        <v>Wahl der Zeitzone</v>
      </c>
      <c r="F118" s="45" t="s">
        <v>322</v>
      </c>
      <c r="G118" s="46" t="s">
        <v>323</v>
      </c>
      <c r="H118" s="47" t="s">
        <v>324</v>
      </c>
      <c r="I118" s="48" t="s">
        <v>325</v>
      </c>
      <c r="J118" s="47" t="s">
        <v>326</v>
      </c>
      <c r="K118" s="125" t="s">
        <v>645</v>
      </c>
      <c r="L118" s="49" t="s">
        <v>326</v>
      </c>
    </row>
    <row r="119" spans="4:13" x14ac:dyDescent="0.25">
      <c r="D119" s="63"/>
      <c r="E119" s="44" t="str">
        <f t="shared" si="2"/>
        <v>Spiele</v>
      </c>
      <c r="F119" s="45" t="s">
        <v>327</v>
      </c>
      <c r="G119" s="46" t="s">
        <v>328</v>
      </c>
      <c r="H119" s="47" t="s">
        <v>329</v>
      </c>
      <c r="I119" s="48" t="s">
        <v>330</v>
      </c>
      <c r="J119" s="47" t="s">
        <v>331</v>
      </c>
      <c r="K119" s="125" t="s">
        <v>646</v>
      </c>
      <c r="L119" s="49" t="s">
        <v>331</v>
      </c>
    </row>
    <row r="120" spans="4:13" x14ac:dyDescent="0.25">
      <c r="D120" s="63"/>
      <c r="E120" s="44" t="str">
        <f t="shared" si="2"/>
        <v>Wahl der Sprache</v>
      </c>
      <c r="F120" s="45" t="s">
        <v>332</v>
      </c>
      <c r="G120" s="46" t="s">
        <v>333</v>
      </c>
      <c r="H120" s="47" t="s">
        <v>334</v>
      </c>
      <c r="I120" s="48" t="s">
        <v>335</v>
      </c>
      <c r="J120" s="47" t="s">
        <v>336</v>
      </c>
      <c r="K120" s="125" t="s">
        <v>647</v>
      </c>
      <c r="L120" s="49" t="s">
        <v>336</v>
      </c>
    </row>
    <row r="121" spans="4:13" x14ac:dyDescent="0.25">
      <c r="D121" s="63"/>
      <c r="E121" s="44">
        <f t="shared" si="2"/>
        <v>0</v>
      </c>
      <c r="F121" s="45"/>
      <c r="G121" s="46"/>
      <c r="H121" s="47"/>
      <c r="I121" s="48"/>
      <c r="J121" s="47"/>
      <c r="K121" s="125"/>
      <c r="L121" s="49"/>
    </row>
    <row r="122" spans="4:13" x14ac:dyDescent="0.25">
      <c r="D122" s="63"/>
      <c r="E122" s="44">
        <f t="shared" si="2"/>
        <v>0</v>
      </c>
      <c r="F122" s="45"/>
      <c r="G122" s="46"/>
      <c r="H122" s="47"/>
      <c r="I122" s="48"/>
      <c r="J122" s="47"/>
      <c r="K122" s="125"/>
      <c r="L122" s="49"/>
    </row>
    <row r="123" spans="4:13" ht="28.5" x14ac:dyDescent="0.45">
      <c r="D123" s="63"/>
      <c r="E123" s="44"/>
      <c r="F123" s="35" t="s">
        <v>337</v>
      </c>
      <c r="G123" s="64"/>
      <c r="H123" s="64"/>
      <c r="I123" s="64"/>
      <c r="J123" s="64"/>
      <c r="K123" s="136"/>
      <c r="L123" s="65"/>
      <c r="M123" s="38"/>
    </row>
    <row r="124" spans="4:13" ht="28.5" x14ac:dyDescent="0.45">
      <c r="D124" s="63"/>
      <c r="E124" s="44" t="str">
        <f t="shared" si="2"/>
        <v>Gruppe</v>
      </c>
      <c r="F124" s="66" t="s">
        <v>338</v>
      </c>
      <c r="G124" s="67" t="s">
        <v>339</v>
      </c>
      <c r="H124" s="68" t="s">
        <v>340</v>
      </c>
      <c r="I124" s="69" t="s">
        <v>341</v>
      </c>
      <c r="J124" s="68" t="s">
        <v>342</v>
      </c>
      <c r="K124" s="128" t="s">
        <v>648</v>
      </c>
      <c r="L124" s="49" t="s">
        <v>342</v>
      </c>
      <c r="M124" s="38"/>
    </row>
    <row r="125" spans="4:13" ht="28.5" x14ac:dyDescent="0.45">
      <c r="D125" s="63"/>
      <c r="E125" s="44" t="str">
        <f t="shared" si="2"/>
        <v>Pkt.</v>
      </c>
      <c r="F125" s="66" t="s">
        <v>343</v>
      </c>
      <c r="G125" s="67" t="s">
        <v>344</v>
      </c>
      <c r="H125" s="68" t="s">
        <v>344</v>
      </c>
      <c r="I125" s="69" t="s">
        <v>344</v>
      </c>
      <c r="J125" s="68" t="s">
        <v>345</v>
      </c>
      <c r="K125" s="128" t="s">
        <v>649</v>
      </c>
      <c r="L125" s="49" t="s">
        <v>345</v>
      </c>
      <c r="M125" s="38"/>
    </row>
    <row r="126" spans="4:13" ht="28.5" x14ac:dyDescent="0.45">
      <c r="D126" s="63"/>
      <c r="E126" s="44" t="str">
        <f t="shared" si="2"/>
        <v>Diff.</v>
      </c>
      <c r="F126" s="66" t="s">
        <v>2</v>
      </c>
      <c r="G126" s="67" t="s">
        <v>346</v>
      </c>
      <c r="H126" s="68" t="s">
        <v>2</v>
      </c>
      <c r="I126" s="69" t="s">
        <v>2</v>
      </c>
      <c r="J126" s="68" t="s">
        <v>2</v>
      </c>
      <c r="K126" s="128" t="s">
        <v>650</v>
      </c>
      <c r="L126" s="49" t="s">
        <v>2</v>
      </c>
      <c r="M126" s="38"/>
    </row>
    <row r="127" spans="4:13" ht="28.5" x14ac:dyDescent="0.45">
      <c r="D127" s="63"/>
      <c r="E127" s="44" t="str">
        <f t="shared" si="2"/>
        <v>Tore</v>
      </c>
      <c r="F127" s="66" t="s">
        <v>347</v>
      </c>
      <c r="G127" s="67" t="s">
        <v>348</v>
      </c>
      <c r="H127" s="68" t="s">
        <v>349</v>
      </c>
      <c r="I127" s="69" t="s">
        <v>350</v>
      </c>
      <c r="J127" s="68" t="s">
        <v>351</v>
      </c>
      <c r="K127" s="128" t="s">
        <v>651</v>
      </c>
      <c r="L127" s="49" t="s">
        <v>351</v>
      </c>
      <c r="M127" s="38"/>
    </row>
    <row r="128" spans="4:13" ht="28.5" x14ac:dyDescent="0.45">
      <c r="D128" s="63"/>
      <c r="E128" s="44" t="str">
        <f t="shared" si="2"/>
        <v xml:space="preserve">  Pkt.     Tore</v>
      </c>
      <c r="F128" s="66" t="s">
        <v>585</v>
      </c>
      <c r="G128" s="67" t="s">
        <v>586</v>
      </c>
      <c r="H128" s="68" t="s">
        <v>587</v>
      </c>
      <c r="I128" s="69" t="s">
        <v>588</v>
      </c>
      <c r="J128" s="68" t="s">
        <v>589</v>
      </c>
      <c r="K128" s="140" t="s">
        <v>673</v>
      </c>
      <c r="L128" s="49" t="s">
        <v>768</v>
      </c>
      <c r="M128" s="38"/>
    </row>
    <row r="129" spans="4:15" ht="28.5" x14ac:dyDescent="0.45">
      <c r="D129" s="63"/>
      <c r="E129" s="44" t="str">
        <f t="shared" si="2"/>
        <v>Total</v>
      </c>
      <c r="F129" s="66" t="s">
        <v>352</v>
      </c>
      <c r="G129" s="67" t="s">
        <v>352</v>
      </c>
      <c r="H129" s="68" t="s">
        <v>353</v>
      </c>
      <c r="I129" s="69" t="s">
        <v>352</v>
      </c>
      <c r="J129" s="68" t="s">
        <v>352</v>
      </c>
      <c r="K129" s="128" t="s">
        <v>652</v>
      </c>
      <c r="L129" s="49" t="s">
        <v>352</v>
      </c>
      <c r="M129" s="38"/>
    </row>
    <row r="130" spans="4:15" ht="28.5" x14ac:dyDescent="0.45">
      <c r="D130" s="63"/>
      <c r="E130" s="44" t="str">
        <f t="shared" si="2"/>
        <v>Fair-Play/Los</v>
      </c>
      <c r="F130" s="66" t="s">
        <v>354</v>
      </c>
      <c r="G130" s="67" t="s">
        <v>355</v>
      </c>
      <c r="H130" s="68" t="s">
        <v>355</v>
      </c>
      <c r="I130" s="69" t="s">
        <v>356</v>
      </c>
      <c r="J130" s="68" t="s">
        <v>357</v>
      </c>
      <c r="K130" s="128" t="s">
        <v>653</v>
      </c>
      <c r="L130" s="49" t="s">
        <v>357</v>
      </c>
      <c r="M130" s="38"/>
    </row>
    <row r="131" spans="4:15" ht="28.5" x14ac:dyDescent="0.45">
      <c r="D131" s="63"/>
      <c r="E131" s="44" t="str">
        <f t="shared" si="2"/>
        <v>Nicht klar</v>
      </c>
      <c r="F131" s="66" t="s">
        <v>358</v>
      </c>
      <c r="G131" s="67" t="s">
        <v>359</v>
      </c>
      <c r="H131" s="68" t="s">
        <v>360</v>
      </c>
      <c r="I131" s="69" t="s">
        <v>361</v>
      </c>
      <c r="J131" s="68" t="s">
        <v>362</v>
      </c>
      <c r="K131" s="128" t="s">
        <v>654</v>
      </c>
      <c r="L131" s="49" t="s">
        <v>362</v>
      </c>
      <c r="M131" s="38"/>
    </row>
    <row r="132" spans="4:15" ht="28.5" x14ac:dyDescent="0.45">
      <c r="D132" s="63"/>
      <c r="E132" s="44" t="str">
        <f t="shared" si="2"/>
        <v>Dir. Vergl.(2)</v>
      </c>
      <c r="F132" s="66" t="s">
        <v>363</v>
      </c>
      <c r="G132" s="67" t="s">
        <v>364</v>
      </c>
      <c r="H132" s="68" t="s">
        <v>365</v>
      </c>
      <c r="I132" s="69" t="s">
        <v>364</v>
      </c>
      <c r="J132" s="68" t="s">
        <v>366</v>
      </c>
      <c r="K132" s="128" t="s">
        <v>366</v>
      </c>
      <c r="L132" s="49" t="s">
        <v>366</v>
      </c>
      <c r="M132" s="38"/>
    </row>
    <row r="133" spans="4:15" ht="28.5" x14ac:dyDescent="0.45">
      <c r="D133" s="63"/>
      <c r="E133" s="44" t="str">
        <f t="shared" si="2"/>
        <v>Dir. Vergl.(3)</v>
      </c>
      <c r="F133" s="66" t="s">
        <v>367</v>
      </c>
      <c r="G133" s="67" t="s">
        <v>368</v>
      </c>
      <c r="H133" s="68" t="s">
        <v>369</v>
      </c>
      <c r="I133" s="69" t="s">
        <v>368</v>
      </c>
      <c r="J133" s="68" t="s">
        <v>370</v>
      </c>
      <c r="K133" s="128" t="s">
        <v>370</v>
      </c>
      <c r="L133" s="49" t="s">
        <v>370</v>
      </c>
      <c r="M133" s="38"/>
    </row>
    <row r="134" spans="4:15" x14ac:dyDescent="0.25">
      <c r="D134" s="63"/>
      <c r="E134" s="44" t="str">
        <f t="shared" ref="E134:E190" si="3">IF($C$3,F134,IF($C$4,G134,IF($C$5,H134,IF($C$6,I134,IF($C$7,J134,IF($C$8,K134,IF(L134&lt;&gt;"",L134,F134)))))))</f>
        <v>Schlusstabelle</v>
      </c>
      <c r="F134" s="45" t="s">
        <v>371</v>
      </c>
      <c r="G134" s="46" t="s">
        <v>372</v>
      </c>
      <c r="H134" s="47" t="s">
        <v>373</v>
      </c>
      <c r="I134" s="48" t="s">
        <v>374</v>
      </c>
      <c r="J134" s="47" t="s">
        <v>375</v>
      </c>
      <c r="K134" s="125" t="s">
        <v>655</v>
      </c>
      <c r="L134" s="49" t="s">
        <v>375</v>
      </c>
      <c r="M134" s="39"/>
      <c r="N134" s="39"/>
      <c r="O134" s="39"/>
    </row>
    <row r="135" spans="4:15" ht="15.75" thickBot="1" x14ac:dyDescent="0.3">
      <c r="D135" s="63"/>
      <c r="E135" s="44" t="str">
        <f t="shared" si="3"/>
        <v>Weltmeister 2022:</v>
      </c>
      <c r="F135" s="45" t="s">
        <v>376</v>
      </c>
      <c r="G135" s="46" t="s">
        <v>377</v>
      </c>
      <c r="H135" s="47" t="s">
        <v>378</v>
      </c>
      <c r="I135" s="48" t="s">
        <v>379</v>
      </c>
      <c r="J135" s="47" t="s">
        <v>380</v>
      </c>
      <c r="K135" s="125" t="s">
        <v>656</v>
      </c>
      <c r="L135" s="49" t="s">
        <v>380</v>
      </c>
      <c r="M135" s="39"/>
      <c r="N135" s="39"/>
      <c r="O135" s="39"/>
    </row>
    <row r="136" spans="4:15" ht="15.75" thickTop="1" x14ac:dyDescent="0.25">
      <c r="D136" s="70">
        <v>1</v>
      </c>
      <c r="E136" s="44" t="str">
        <f t="shared" si="3"/>
        <v>Achtelfinale 1</v>
      </c>
      <c r="F136" s="45" t="s">
        <v>381</v>
      </c>
      <c r="G136" s="46" t="s">
        <v>382</v>
      </c>
      <c r="H136" s="47" t="s">
        <v>383</v>
      </c>
      <c r="I136" s="48" t="s">
        <v>384</v>
      </c>
      <c r="J136" s="47" t="s">
        <v>385</v>
      </c>
      <c r="K136" s="125" t="s">
        <v>657</v>
      </c>
      <c r="L136" s="49" t="s">
        <v>385</v>
      </c>
      <c r="M136" s="39"/>
      <c r="N136" s="39"/>
      <c r="O136" s="39"/>
    </row>
    <row r="137" spans="4:15" x14ac:dyDescent="0.25">
      <c r="D137" s="61">
        <v>2</v>
      </c>
      <c r="E137" s="44" t="str">
        <f t="shared" si="3"/>
        <v>Achtelfinale 2</v>
      </c>
      <c r="F137" s="45" t="s">
        <v>386</v>
      </c>
      <c r="G137" s="46" t="s">
        <v>387</v>
      </c>
      <c r="H137" s="47" t="s">
        <v>388</v>
      </c>
      <c r="I137" s="48" t="s">
        <v>389</v>
      </c>
      <c r="J137" s="47" t="s">
        <v>390</v>
      </c>
      <c r="K137" s="125" t="s">
        <v>658</v>
      </c>
      <c r="L137" s="49" t="s">
        <v>390</v>
      </c>
      <c r="M137" s="39"/>
      <c r="N137" s="39"/>
      <c r="O137" s="39"/>
    </row>
    <row r="138" spans="4:15" x14ac:dyDescent="0.25">
      <c r="D138" s="61">
        <v>3</v>
      </c>
      <c r="E138" s="44" t="str">
        <f t="shared" si="3"/>
        <v>Achtelfinale 3</v>
      </c>
      <c r="F138" s="45" t="s">
        <v>391</v>
      </c>
      <c r="G138" s="46" t="s">
        <v>392</v>
      </c>
      <c r="H138" s="47" t="s">
        <v>393</v>
      </c>
      <c r="I138" s="48" t="s">
        <v>394</v>
      </c>
      <c r="J138" s="47" t="s">
        <v>395</v>
      </c>
      <c r="K138" s="125" t="s">
        <v>659</v>
      </c>
      <c r="L138" s="49" t="s">
        <v>395</v>
      </c>
      <c r="M138" s="39"/>
      <c r="N138" s="39"/>
      <c r="O138" s="39"/>
    </row>
    <row r="139" spans="4:15" x14ac:dyDescent="0.25">
      <c r="D139" s="61">
        <v>4</v>
      </c>
      <c r="E139" s="44" t="str">
        <f t="shared" si="3"/>
        <v>Achtelfinale 4</v>
      </c>
      <c r="F139" s="45" t="s">
        <v>396</v>
      </c>
      <c r="G139" s="46" t="s">
        <v>397</v>
      </c>
      <c r="H139" s="47" t="s">
        <v>398</v>
      </c>
      <c r="I139" s="48" t="s">
        <v>399</v>
      </c>
      <c r="J139" s="47" t="s">
        <v>400</v>
      </c>
      <c r="K139" s="125" t="s">
        <v>660</v>
      </c>
      <c r="L139" s="49" t="s">
        <v>400</v>
      </c>
      <c r="M139" s="39"/>
      <c r="N139" s="39"/>
      <c r="O139" s="39"/>
    </row>
    <row r="140" spans="4:15" x14ac:dyDescent="0.25">
      <c r="D140" s="61">
        <v>5</v>
      </c>
      <c r="E140" s="44" t="str">
        <f t="shared" si="3"/>
        <v>Achtelfinale 5</v>
      </c>
      <c r="F140" s="45" t="s">
        <v>401</v>
      </c>
      <c r="G140" s="46" t="s">
        <v>402</v>
      </c>
      <c r="H140" s="47" t="s">
        <v>403</v>
      </c>
      <c r="I140" s="48" t="s">
        <v>404</v>
      </c>
      <c r="J140" s="47" t="s">
        <v>405</v>
      </c>
      <c r="K140" s="125" t="s">
        <v>661</v>
      </c>
      <c r="L140" s="49" t="s">
        <v>405</v>
      </c>
      <c r="M140" s="39"/>
      <c r="N140" s="39"/>
      <c r="O140" s="39"/>
    </row>
    <row r="141" spans="4:15" x14ac:dyDescent="0.25">
      <c r="D141" s="61">
        <v>6</v>
      </c>
      <c r="E141" s="44" t="str">
        <f t="shared" si="3"/>
        <v>Achtelfinale 6</v>
      </c>
      <c r="F141" s="45" t="s">
        <v>406</v>
      </c>
      <c r="G141" s="46" t="s">
        <v>407</v>
      </c>
      <c r="H141" s="47" t="s">
        <v>408</v>
      </c>
      <c r="I141" s="48" t="s">
        <v>409</v>
      </c>
      <c r="J141" s="47" t="s">
        <v>410</v>
      </c>
      <c r="K141" s="125" t="s">
        <v>662</v>
      </c>
      <c r="L141" s="49" t="s">
        <v>410</v>
      </c>
      <c r="M141" s="39"/>
      <c r="N141" s="39"/>
      <c r="O141" s="39"/>
    </row>
    <row r="142" spans="4:15" x14ac:dyDescent="0.25">
      <c r="D142" s="61">
        <v>7</v>
      </c>
      <c r="E142" s="44" t="str">
        <f t="shared" si="3"/>
        <v>Achtelfinale 7</v>
      </c>
      <c r="F142" s="45" t="s">
        <v>411</v>
      </c>
      <c r="G142" s="46" t="s">
        <v>412</v>
      </c>
      <c r="H142" s="47" t="s">
        <v>413</v>
      </c>
      <c r="I142" s="48" t="s">
        <v>414</v>
      </c>
      <c r="J142" s="47" t="s">
        <v>415</v>
      </c>
      <c r="K142" s="125" t="s">
        <v>663</v>
      </c>
      <c r="L142" s="49" t="s">
        <v>415</v>
      </c>
    </row>
    <row r="143" spans="4:15" ht="15.75" thickBot="1" x14ac:dyDescent="0.3">
      <c r="D143" s="62">
        <v>8</v>
      </c>
      <c r="E143" s="44" t="str">
        <f t="shared" si="3"/>
        <v>Achtelfinale 8</v>
      </c>
      <c r="F143" s="45" t="s">
        <v>416</v>
      </c>
      <c r="G143" s="46" t="s">
        <v>417</v>
      </c>
      <c r="H143" s="47" t="s">
        <v>418</v>
      </c>
      <c r="I143" s="48" t="s">
        <v>419</v>
      </c>
      <c r="J143" s="47" t="s">
        <v>420</v>
      </c>
      <c r="K143" s="125" t="s">
        <v>664</v>
      </c>
      <c r="L143" s="49" t="s">
        <v>420</v>
      </c>
    </row>
    <row r="144" spans="4:15" ht="15.75" thickTop="1" x14ac:dyDescent="0.25">
      <c r="D144" s="70">
        <v>1</v>
      </c>
      <c r="E144" s="44" t="str">
        <f t="shared" si="3"/>
        <v>Viertelfinale 1</v>
      </c>
      <c r="F144" s="71" t="s">
        <v>421</v>
      </c>
      <c r="G144" s="46" t="s">
        <v>422</v>
      </c>
      <c r="H144" s="47" t="s">
        <v>423</v>
      </c>
      <c r="I144" s="48" t="s">
        <v>424</v>
      </c>
      <c r="J144" s="47" t="s">
        <v>425</v>
      </c>
      <c r="K144" s="125" t="s">
        <v>665</v>
      </c>
      <c r="L144" s="49" t="s">
        <v>425</v>
      </c>
    </row>
    <row r="145" spans="4:12" x14ac:dyDescent="0.25">
      <c r="D145" s="61">
        <v>2</v>
      </c>
      <c r="E145" s="44" t="str">
        <f t="shared" si="3"/>
        <v>Viertelfinale 2</v>
      </c>
      <c r="F145" s="71" t="s">
        <v>426</v>
      </c>
      <c r="G145" s="46" t="s">
        <v>427</v>
      </c>
      <c r="H145" s="47" t="s">
        <v>428</v>
      </c>
      <c r="I145" s="48" t="s">
        <v>429</v>
      </c>
      <c r="J145" s="47" t="s">
        <v>430</v>
      </c>
      <c r="K145" s="125" t="s">
        <v>666</v>
      </c>
      <c r="L145" s="49" t="s">
        <v>430</v>
      </c>
    </row>
    <row r="146" spans="4:12" x14ac:dyDescent="0.25">
      <c r="D146" s="61">
        <v>3</v>
      </c>
      <c r="E146" s="44" t="str">
        <f t="shared" si="3"/>
        <v>Viertelfinale 3</v>
      </c>
      <c r="F146" s="71" t="s">
        <v>431</v>
      </c>
      <c r="G146" s="46" t="s">
        <v>432</v>
      </c>
      <c r="H146" s="47" t="s">
        <v>433</v>
      </c>
      <c r="I146" s="48" t="s">
        <v>434</v>
      </c>
      <c r="J146" s="47" t="s">
        <v>435</v>
      </c>
      <c r="K146" s="125" t="s">
        <v>667</v>
      </c>
      <c r="L146" s="49" t="s">
        <v>435</v>
      </c>
    </row>
    <row r="147" spans="4:12" ht="15.75" thickBot="1" x14ac:dyDescent="0.3">
      <c r="D147" s="62">
        <v>4</v>
      </c>
      <c r="E147" s="44" t="str">
        <f t="shared" si="3"/>
        <v>Viertelfinale 4</v>
      </c>
      <c r="F147" s="71" t="s">
        <v>436</v>
      </c>
      <c r="G147" s="46" t="s">
        <v>437</v>
      </c>
      <c r="H147" s="47" t="s">
        <v>438</v>
      </c>
      <c r="I147" s="48" t="s">
        <v>439</v>
      </c>
      <c r="J147" s="47" t="s">
        <v>440</v>
      </c>
      <c r="K147" s="125" t="s">
        <v>668</v>
      </c>
      <c r="L147" s="49" t="s">
        <v>440</v>
      </c>
    </row>
    <row r="148" spans="4:12" ht="15.75" thickTop="1" x14ac:dyDescent="0.25">
      <c r="D148" s="63"/>
      <c r="E148" s="44" t="str">
        <f t="shared" si="3"/>
        <v>Halbfinale 1</v>
      </c>
      <c r="F148" s="45" t="s">
        <v>441</v>
      </c>
      <c r="G148" s="46" t="s">
        <v>442</v>
      </c>
      <c r="H148" s="47" t="s">
        <v>443</v>
      </c>
      <c r="I148" s="48" t="s">
        <v>444</v>
      </c>
      <c r="J148" s="47" t="s">
        <v>445</v>
      </c>
      <c r="K148" s="125" t="s">
        <v>669</v>
      </c>
      <c r="L148" s="49" t="s">
        <v>445</v>
      </c>
    </row>
    <row r="149" spans="4:12" x14ac:dyDescent="0.25">
      <c r="D149" s="63"/>
      <c r="E149" s="44" t="str">
        <f t="shared" si="3"/>
        <v>Halbfinale 2</v>
      </c>
      <c r="F149" s="45" t="s">
        <v>446</v>
      </c>
      <c r="G149" s="46" t="s">
        <v>447</v>
      </c>
      <c r="H149" s="47" t="s">
        <v>448</v>
      </c>
      <c r="I149" s="48" t="s">
        <v>449</v>
      </c>
      <c r="J149" s="47" t="s">
        <v>450</v>
      </c>
      <c r="K149" s="125" t="s">
        <v>670</v>
      </c>
      <c r="L149" s="49" t="s">
        <v>450</v>
      </c>
    </row>
    <row r="150" spans="4:12" x14ac:dyDescent="0.25">
      <c r="D150" s="63"/>
      <c r="E150" s="44" t="str">
        <f t="shared" si="3"/>
        <v>Dritter Platz</v>
      </c>
      <c r="F150" s="45" t="s">
        <v>451</v>
      </c>
      <c r="G150" s="46" t="s">
        <v>452</v>
      </c>
      <c r="H150" s="47" t="s">
        <v>453</v>
      </c>
      <c r="I150" s="48" t="s">
        <v>454</v>
      </c>
      <c r="J150" s="47" t="s">
        <v>40</v>
      </c>
      <c r="K150" s="125" t="s">
        <v>671</v>
      </c>
      <c r="L150" s="49" t="s">
        <v>40</v>
      </c>
    </row>
    <row r="151" spans="4:12" x14ac:dyDescent="0.25">
      <c r="D151" s="63"/>
      <c r="E151" s="44" t="str">
        <f t="shared" si="3"/>
        <v>Finale</v>
      </c>
      <c r="F151" s="45" t="s">
        <v>455</v>
      </c>
      <c r="G151" s="46" t="s">
        <v>455</v>
      </c>
      <c r="H151" s="47" t="s">
        <v>41</v>
      </c>
      <c r="I151" s="48" t="s">
        <v>455</v>
      </c>
      <c r="J151" s="47" t="s">
        <v>41</v>
      </c>
      <c r="K151" s="125" t="s">
        <v>41</v>
      </c>
      <c r="L151" s="49" t="s">
        <v>41</v>
      </c>
    </row>
    <row r="152" spans="4:12" x14ac:dyDescent="0.25">
      <c r="D152" s="63"/>
      <c r="E152" s="44" t="str">
        <f t="shared" si="3"/>
        <v>Bonus</v>
      </c>
      <c r="F152" s="45" t="s">
        <v>456</v>
      </c>
      <c r="G152" s="46" t="s">
        <v>457</v>
      </c>
      <c r="H152" s="47" t="s">
        <v>456</v>
      </c>
      <c r="I152" s="48" t="s">
        <v>458</v>
      </c>
      <c r="J152" s="47" t="s">
        <v>456</v>
      </c>
      <c r="K152" s="125" t="s">
        <v>456</v>
      </c>
      <c r="L152" s="49" t="s">
        <v>456</v>
      </c>
    </row>
    <row r="153" spans="4:12" x14ac:dyDescent="0.25">
      <c r="D153" s="63"/>
      <c r="E153" s="44" t="str">
        <f t="shared" si="3"/>
        <v>Elfmeterschießen:</v>
      </c>
      <c r="F153" s="45" t="s">
        <v>459</v>
      </c>
      <c r="G153" s="46" t="s">
        <v>460</v>
      </c>
      <c r="H153" s="47" t="s">
        <v>461</v>
      </c>
      <c r="I153" s="48" t="s">
        <v>462</v>
      </c>
      <c r="J153" s="47" t="s">
        <v>463</v>
      </c>
      <c r="K153" s="125" t="s">
        <v>672</v>
      </c>
      <c r="L153" s="49" t="s">
        <v>463</v>
      </c>
    </row>
    <row r="154" spans="4:12" x14ac:dyDescent="0.25">
      <c r="D154" s="63"/>
      <c r="E154" s="44">
        <f t="shared" si="3"/>
        <v>0</v>
      </c>
      <c r="F154" s="45"/>
      <c r="G154" s="46"/>
      <c r="H154" s="47"/>
      <c r="I154" s="48"/>
      <c r="J154" s="47"/>
      <c r="K154" s="125"/>
      <c r="L154" s="49"/>
    </row>
    <row r="155" spans="4:12" ht="28.5" x14ac:dyDescent="0.45">
      <c r="D155" s="24"/>
      <c r="E155" s="44"/>
      <c r="F155" s="35" t="s">
        <v>464</v>
      </c>
      <c r="G155" s="36"/>
      <c r="H155" s="36"/>
      <c r="I155" s="36"/>
      <c r="J155" s="36"/>
      <c r="K155" s="137"/>
      <c r="L155" s="37"/>
    </row>
    <row r="156" spans="4:12" ht="45" x14ac:dyDescent="0.25">
      <c r="D156" s="63"/>
      <c r="E156" s="44" t="str">
        <f t="shared" si="3"/>
        <v>Groups with fair play valuation or drawing lots:</v>
      </c>
      <c r="F156" s="72" t="s">
        <v>465</v>
      </c>
      <c r="G156" s="73" t="s">
        <v>466</v>
      </c>
      <c r="H156" s="74" t="s">
        <v>467</v>
      </c>
      <c r="I156" s="75" t="s">
        <v>468</v>
      </c>
      <c r="J156" s="74" t="s">
        <v>469</v>
      </c>
      <c r="K156" s="129" t="s">
        <v>674</v>
      </c>
      <c r="L156" s="76"/>
    </row>
    <row r="157" spans="4:12" ht="45" x14ac:dyDescent="0.25">
      <c r="D157" s="63"/>
      <c r="E157" s="44" t="str">
        <f t="shared" si="3"/>
        <v>The placement has been clarified in all groups.</v>
      </c>
      <c r="F157" s="72" t="s">
        <v>470</v>
      </c>
      <c r="G157" s="73" t="s">
        <v>471</v>
      </c>
      <c r="H157" s="74" t="s">
        <v>472</v>
      </c>
      <c r="I157" s="75" t="s">
        <v>473</v>
      </c>
      <c r="J157" s="74" t="s">
        <v>474</v>
      </c>
      <c r="K157" s="129" t="s">
        <v>675</v>
      </c>
      <c r="L157" s="76"/>
    </row>
    <row r="158" spans="4:12" x14ac:dyDescent="0.25">
      <c r="D158" s="63"/>
      <c r="E158" s="44" t="str">
        <f t="shared" si="3"/>
        <v xml:space="preserve"> and </v>
      </c>
      <c r="F158" s="66" t="s">
        <v>475</v>
      </c>
      <c r="G158" s="67" t="s">
        <v>476</v>
      </c>
      <c r="H158" s="68" t="s">
        <v>477</v>
      </c>
      <c r="I158" s="69" t="s">
        <v>478</v>
      </c>
      <c r="J158" s="77" t="s">
        <v>479</v>
      </c>
      <c r="K158" s="130" t="s">
        <v>676</v>
      </c>
      <c r="L158" s="78"/>
    </row>
    <row r="159" spans="4:12" x14ac:dyDescent="0.25">
      <c r="D159" s="63"/>
      <c r="E159" s="44" t="str">
        <f t="shared" si="3"/>
        <v>Invalid result!</v>
      </c>
      <c r="F159" s="79" t="s">
        <v>480</v>
      </c>
      <c r="G159" s="80" t="s">
        <v>481</v>
      </c>
      <c r="H159" s="81" t="s">
        <v>482</v>
      </c>
      <c r="I159" s="82" t="s">
        <v>483</v>
      </c>
      <c r="J159" s="81" t="s">
        <v>484</v>
      </c>
      <c r="K159" s="131" t="s">
        <v>677</v>
      </c>
      <c r="L159" s="83"/>
    </row>
    <row r="160" spans="4:12" ht="30" x14ac:dyDescent="0.25">
      <c r="D160" s="63"/>
      <c r="E160" s="44" t="str">
        <f t="shared" si="3"/>
        <v>Click here and choose language:</v>
      </c>
      <c r="F160" s="84" t="s">
        <v>485</v>
      </c>
      <c r="G160" s="85" t="s">
        <v>486</v>
      </c>
      <c r="H160" s="86" t="s">
        <v>487</v>
      </c>
      <c r="I160" s="87" t="s">
        <v>488</v>
      </c>
      <c r="J160" s="89" t="s">
        <v>489</v>
      </c>
      <c r="K160" s="132" t="s">
        <v>678</v>
      </c>
      <c r="L160" s="88"/>
    </row>
    <row r="161" spans="4:12" x14ac:dyDescent="0.25">
      <c r="D161" s="63"/>
      <c r="E161" s="44" t="str">
        <f t="shared" si="3"/>
        <v xml:space="preserve"> - </v>
      </c>
      <c r="F161" s="66" t="s">
        <v>490</v>
      </c>
      <c r="G161" s="67" t="s">
        <v>490</v>
      </c>
      <c r="H161" s="68" t="s">
        <v>490</v>
      </c>
      <c r="I161" s="69" t="s">
        <v>490</v>
      </c>
      <c r="J161" s="77" t="s">
        <v>491</v>
      </c>
      <c r="K161" s="141" t="s">
        <v>491</v>
      </c>
      <c r="L161" s="78"/>
    </row>
    <row r="162" spans="4:12" ht="15.75" thickBot="1" x14ac:dyDescent="0.3">
      <c r="D162" s="63"/>
      <c r="E162" s="44">
        <f t="shared" si="3"/>
        <v>0</v>
      </c>
      <c r="F162" s="90"/>
      <c r="G162" s="91"/>
      <c r="H162" s="92"/>
      <c r="I162" s="93"/>
      <c r="J162" s="94"/>
      <c r="K162" s="133"/>
      <c r="L162" s="95"/>
    </row>
    <row r="163" spans="4:12" ht="16.5" thickTop="1" thickBot="1" x14ac:dyDescent="0.3">
      <c r="D163" s="24"/>
      <c r="E163" s="44"/>
      <c r="K163" s="138"/>
    </row>
    <row r="164" spans="4:12" ht="29.25" thickTop="1" x14ac:dyDescent="0.45">
      <c r="D164" s="24"/>
      <c r="E164" s="44"/>
      <c r="F164" s="32" t="s">
        <v>492</v>
      </c>
      <c r="G164" s="40"/>
      <c r="H164" s="40"/>
      <c r="I164" s="40"/>
      <c r="J164" s="40"/>
      <c r="K164" s="139"/>
      <c r="L164" s="41"/>
    </row>
    <row r="165" spans="4:12" x14ac:dyDescent="0.25">
      <c r="D165" s="63"/>
      <c r="E165" s="44" t="str">
        <f t="shared" si="3"/>
        <v>Vorhersagen</v>
      </c>
      <c r="F165" s="45" t="s">
        <v>492</v>
      </c>
      <c r="G165" s="46" t="s">
        <v>493</v>
      </c>
      <c r="H165" s="47" t="s">
        <v>494</v>
      </c>
      <c r="I165" s="48" t="s">
        <v>495</v>
      </c>
      <c r="J165" s="47" t="s">
        <v>594</v>
      </c>
      <c r="K165" s="126" t="s">
        <v>679</v>
      </c>
      <c r="L165" s="78" t="s">
        <v>594</v>
      </c>
    </row>
    <row r="166" spans="4:12" x14ac:dyDescent="0.25">
      <c r="D166" s="63"/>
      <c r="E166" s="44" t="str">
        <f t="shared" si="3"/>
        <v>Korrekte Ergebnisse</v>
      </c>
      <c r="F166" s="45" t="s">
        <v>496</v>
      </c>
      <c r="G166" s="46" t="s">
        <v>497</v>
      </c>
      <c r="H166" s="47" t="s">
        <v>498</v>
      </c>
      <c r="I166" s="48" t="s">
        <v>499</v>
      </c>
      <c r="J166" s="47" t="s">
        <v>500</v>
      </c>
      <c r="K166" s="126" t="s">
        <v>680</v>
      </c>
      <c r="L166" s="78" t="s">
        <v>500</v>
      </c>
    </row>
    <row r="167" spans="4:12" x14ac:dyDescent="0.25">
      <c r="D167" s="63"/>
      <c r="E167" s="44" t="str">
        <f t="shared" si="3"/>
        <v>Ergebn.</v>
      </c>
      <c r="F167" s="45" t="s">
        <v>501</v>
      </c>
      <c r="G167" s="46" t="s">
        <v>502</v>
      </c>
      <c r="H167" s="47" t="s">
        <v>503</v>
      </c>
      <c r="I167" s="48" t="s">
        <v>504</v>
      </c>
      <c r="J167" s="47" t="s">
        <v>505</v>
      </c>
      <c r="K167" s="126" t="s">
        <v>681</v>
      </c>
      <c r="L167" s="78" t="s">
        <v>505</v>
      </c>
    </row>
    <row r="168" spans="4:12" x14ac:dyDescent="0.25">
      <c r="D168" s="63"/>
      <c r="E168" s="44" t="str">
        <f t="shared" si="3"/>
        <v>Mit Faktor:</v>
      </c>
      <c r="F168" s="45" t="s">
        <v>506</v>
      </c>
      <c r="G168" s="46" t="s">
        <v>507</v>
      </c>
      <c r="H168" s="47" t="s">
        <v>508</v>
      </c>
      <c r="I168" s="48" t="s">
        <v>509</v>
      </c>
      <c r="J168" s="47" t="s">
        <v>510</v>
      </c>
      <c r="K168" s="126" t="s">
        <v>682</v>
      </c>
      <c r="L168" s="78" t="s">
        <v>510</v>
      </c>
    </row>
    <row r="169" spans="4:12" x14ac:dyDescent="0.25">
      <c r="D169" s="63"/>
      <c r="E169" s="44" t="str">
        <f t="shared" si="3"/>
        <v>Summe:</v>
      </c>
      <c r="F169" s="45" t="s">
        <v>511</v>
      </c>
      <c r="G169" s="46" t="s">
        <v>512</v>
      </c>
      <c r="H169" s="47" t="s">
        <v>513</v>
      </c>
      <c r="I169" s="48" t="s">
        <v>512</v>
      </c>
      <c r="J169" s="47" t="s">
        <v>514</v>
      </c>
      <c r="K169" s="126" t="s">
        <v>683</v>
      </c>
      <c r="L169" s="78" t="s">
        <v>514</v>
      </c>
    </row>
    <row r="170" spans="4:12" x14ac:dyDescent="0.25">
      <c r="D170" s="63"/>
      <c r="E170" s="44" t="str">
        <f t="shared" si="3"/>
        <v>Getippte Ergebn.</v>
      </c>
      <c r="F170" s="45" t="s">
        <v>515</v>
      </c>
      <c r="G170" s="46" t="s">
        <v>516</v>
      </c>
      <c r="H170" s="47" t="s">
        <v>517</v>
      </c>
      <c r="I170" s="48" t="s">
        <v>518</v>
      </c>
      <c r="J170" s="47" t="s">
        <v>0</v>
      </c>
      <c r="K170" s="126" t="s">
        <v>689</v>
      </c>
      <c r="L170" s="78" t="s">
        <v>0</v>
      </c>
    </row>
    <row r="171" spans="4:12" x14ac:dyDescent="0.25">
      <c r="D171" s="63"/>
      <c r="E171" s="44" t="str">
        <f t="shared" si="3"/>
        <v>Gew/V</v>
      </c>
      <c r="F171" s="45" t="s">
        <v>519</v>
      </c>
      <c r="G171" s="46" t="s">
        <v>520</v>
      </c>
      <c r="H171" s="47" t="s">
        <v>521</v>
      </c>
      <c r="I171" s="48" t="s">
        <v>522</v>
      </c>
      <c r="J171" s="47" t="s">
        <v>1</v>
      </c>
      <c r="K171" s="126" t="s">
        <v>690</v>
      </c>
      <c r="L171" s="78" t="s">
        <v>1</v>
      </c>
    </row>
    <row r="172" spans="4:12" x14ac:dyDescent="0.25">
      <c r="D172" s="63"/>
      <c r="E172" s="44" t="str">
        <f t="shared" si="3"/>
        <v>Diff.</v>
      </c>
      <c r="F172" s="45" t="s">
        <v>523</v>
      </c>
      <c r="G172" s="46" t="s">
        <v>524</v>
      </c>
      <c r="H172" s="47" t="s">
        <v>525</v>
      </c>
      <c r="I172" s="48" t="s">
        <v>525</v>
      </c>
      <c r="J172" s="47" t="s">
        <v>2</v>
      </c>
      <c r="K172" s="144" t="s">
        <v>691</v>
      </c>
      <c r="L172" s="78" t="s">
        <v>2</v>
      </c>
    </row>
    <row r="173" spans="4:12" x14ac:dyDescent="0.25">
      <c r="D173" s="63"/>
      <c r="E173" s="44" t="str">
        <f t="shared" si="3"/>
        <v>exakt</v>
      </c>
      <c r="F173" s="45" t="s">
        <v>526</v>
      </c>
      <c r="G173" s="46" t="s">
        <v>527</v>
      </c>
      <c r="H173" s="47" t="s">
        <v>528</v>
      </c>
      <c r="I173" s="48" t="s">
        <v>527</v>
      </c>
      <c r="J173" s="47" t="s">
        <v>3</v>
      </c>
      <c r="K173" s="126" t="s">
        <v>526</v>
      </c>
      <c r="L173" s="78" t="s">
        <v>3</v>
      </c>
    </row>
    <row r="174" spans="4:12" x14ac:dyDescent="0.25">
      <c r="D174" s="63"/>
      <c r="E174" s="44" t="str">
        <f t="shared" si="3"/>
        <v>Teams</v>
      </c>
      <c r="F174" s="45" t="s">
        <v>529</v>
      </c>
      <c r="G174" s="46" t="s">
        <v>530</v>
      </c>
      <c r="H174" s="47" t="s">
        <v>531</v>
      </c>
      <c r="I174" s="48" t="s">
        <v>532</v>
      </c>
      <c r="J174" s="47" t="s">
        <v>4</v>
      </c>
      <c r="K174" s="126" t="s">
        <v>529</v>
      </c>
      <c r="L174" s="78" t="s">
        <v>4</v>
      </c>
    </row>
    <row r="175" spans="4:12" x14ac:dyDescent="0.25">
      <c r="D175" s="63"/>
      <c r="E175" s="44" t="str">
        <f t="shared" si="3"/>
        <v>Sechzehntelfinale</v>
      </c>
      <c r="F175" s="150" t="s">
        <v>700</v>
      </c>
      <c r="G175" s="151" t="s">
        <v>701</v>
      </c>
      <c r="H175" s="152" t="s">
        <v>702</v>
      </c>
      <c r="I175" s="153" t="s">
        <v>703</v>
      </c>
      <c r="J175" s="152" t="s">
        <v>704</v>
      </c>
      <c r="K175" s="154" t="s">
        <v>705</v>
      </c>
      <c r="L175" s="78" t="s">
        <v>704</v>
      </c>
    </row>
    <row r="176" spans="4:12" x14ac:dyDescent="0.25">
      <c r="D176" s="63"/>
      <c r="E176" s="44" t="str">
        <f t="shared" si="3"/>
        <v>Achtelfinale</v>
      </c>
      <c r="F176" s="45" t="s">
        <v>533</v>
      </c>
      <c r="G176" s="46" t="s">
        <v>534</v>
      </c>
      <c r="H176" s="47" t="s">
        <v>535</v>
      </c>
      <c r="I176" s="48" t="s">
        <v>536</v>
      </c>
      <c r="J176" s="47" t="s">
        <v>37</v>
      </c>
      <c r="K176" s="126" t="s">
        <v>684</v>
      </c>
      <c r="L176" s="78" t="s">
        <v>37</v>
      </c>
    </row>
    <row r="177" spans="4:12" x14ac:dyDescent="0.25">
      <c r="D177" s="63"/>
      <c r="E177" s="44" t="str">
        <f t="shared" si="3"/>
        <v>Viertelfinale</v>
      </c>
      <c r="F177" s="71" t="s">
        <v>537</v>
      </c>
      <c r="G177" s="46" t="s">
        <v>538</v>
      </c>
      <c r="H177" s="47" t="s">
        <v>539</v>
      </c>
      <c r="I177" s="48" t="s">
        <v>540</v>
      </c>
      <c r="J177" s="47" t="s">
        <v>38</v>
      </c>
      <c r="K177" s="126" t="s">
        <v>685</v>
      </c>
      <c r="L177" s="78" t="s">
        <v>38</v>
      </c>
    </row>
    <row r="178" spans="4:12" x14ac:dyDescent="0.25">
      <c r="D178" s="63"/>
      <c r="E178" s="44" t="str">
        <f t="shared" si="3"/>
        <v>Halbfinale</v>
      </c>
      <c r="F178" s="45" t="s">
        <v>541</v>
      </c>
      <c r="G178" s="46" t="s">
        <v>542</v>
      </c>
      <c r="H178" s="47" t="s">
        <v>543</v>
      </c>
      <c r="I178" s="48" t="s">
        <v>544</v>
      </c>
      <c r="J178" s="47" t="s">
        <v>39</v>
      </c>
      <c r="K178" s="126" t="s">
        <v>686</v>
      </c>
      <c r="L178" s="78" t="s">
        <v>39</v>
      </c>
    </row>
    <row r="179" spans="4:12" x14ac:dyDescent="0.25">
      <c r="D179" s="63"/>
      <c r="E179" s="44" t="str">
        <f t="shared" si="3"/>
        <v>Dritter Platz</v>
      </c>
      <c r="F179" s="45" t="s">
        <v>451</v>
      </c>
      <c r="G179" s="46" t="s">
        <v>452</v>
      </c>
      <c r="H179" s="47" t="s">
        <v>453</v>
      </c>
      <c r="I179" s="48" t="s">
        <v>454</v>
      </c>
      <c r="J179" s="47" t="s">
        <v>40</v>
      </c>
      <c r="K179" s="126" t="s">
        <v>671</v>
      </c>
      <c r="L179" s="78" t="s">
        <v>40</v>
      </c>
    </row>
    <row r="180" spans="4:12" x14ac:dyDescent="0.25">
      <c r="D180" s="63"/>
      <c r="E180" s="44" t="str">
        <f t="shared" si="3"/>
        <v>Finale</v>
      </c>
      <c r="F180" s="45" t="s">
        <v>455</v>
      </c>
      <c r="G180" s="46" t="s">
        <v>455</v>
      </c>
      <c r="H180" s="47" t="s">
        <v>41</v>
      </c>
      <c r="I180" s="48" t="s">
        <v>455</v>
      </c>
      <c r="J180" s="47" t="s">
        <v>41</v>
      </c>
      <c r="K180" s="126" t="s">
        <v>41</v>
      </c>
      <c r="L180" s="78" t="s">
        <v>41</v>
      </c>
    </row>
    <row r="181" spans="4:12" x14ac:dyDescent="0.25">
      <c r="D181" s="63"/>
      <c r="E181" s="44" t="str">
        <f t="shared" si="3"/>
        <v>Weltmeister</v>
      </c>
      <c r="F181" s="50" t="s">
        <v>713</v>
      </c>
      <c r="G181" s="51" t="s">
        <v>714</v>
      </c>
      <c r="H181" s="52" t="s">
        <v>715</v>
      </c>
      <c r="I181" s="53" t="s">
        <v>716</v>
      </c>
      <c r="J181" s="52" t="s">
        <v>717</v>
      </c>
      <c r="K181" s="126" t="s">
        <v>718</v>
      </c>
      <c r="L181" s="96" t="s">
        <v>717</v>
      </c>
    </row>
    <row r="182" spans="4:12" x14ac:dyDescent="0.25">
      <c r="D182" s="63"/>
      <c r="E182" s="44" t="str">
        <f t="shared" si="3"/>
        <v>Hinweis</v>
      </c>
      <c r="F182" s="50" t="s">
        <v>545</v>
      </c>
      <c r="G182" s="51" t="s">
        <v>546</v>
      </c>
      <c r="H182" s="52" t="s">
        <v>547</v>
      </c>
      <c r="I182" s="53" t="s">
        <v>548</v>
      </c>
      <c r="J182" s="52" t="s">
        <v>549</v>
      </c>
      <c r="K182" s="126" t="s">
        <v>687</v>
      </c>
      <c r="L182" s="96" t="s">
        <v>549</v>
      </c>
    </row>
    <row r="183" spans="4:12" x14ac:dyDescent="0.25">
      <c r="D183" s="63"/>
      <c r="E183" s="44" t="str">
        <f t="shared" si="3"/>
        <v>Faktoren</v>
      </c>
      <c r="F183" s="50" t="s">
        <v>550</v>
      </c>
      <c r="G183" s="51" t="s">
        <v>551</v>
      </c>
      <c r="H183" s="52" t="s">
        <v>552</v>
      </c>
      <c r="I183" s="53" t="s">
        <v>553</v>
      </c>
      <c r="J183" s="52" t="s">
        <v>554</v>
      </c>
      <c r="K183" s="126" t="s">
        <v>688</v>
      </c>
      <c r="L183" s="96" t="s">
        <v>554</v>
      </c>
    </row>
    <row r="184" spans="4:12" ht="30" x14ac:dyDescent="0.25">
      <c r="D184" s="63"/>
      <c r="E184" s="44" t="str">
        <f t="shared" si="3"/>
        <v>Faktor Gewonnen/Verloren:</v>
      </c>
      <c r="F184" s="84" t="s">
        <v>555</v>
      </c>
      <c r="G184" s="85" t="s">
        <v>556</v>
      </c>
      <c r="H184" s="86" t="s">
        <v>557</v>
      </c>
      <c r="I184" s="87" t="s">
        <v>558</v>
      </c>
      <c r="J184" s="86" t="s">
        <v>559</v>
      </c>
      <c r="K184" s="132" t="s">
        <v>692</v>
      </c>
      <c r="L184" s="88" t="s">
        <v>559</v>
      </c>
    </row>
    <row r="185" spans="4:12" ht="30" x14ac:dyDescent="0.25">
      <c r="D185" s="63"/>
      <c r="E185" s="44" t="str">
        <f t="shared" si="3"/>
        <v>Faktor Tordifferenz:</v>
      </c>
      <c r="F185" s="84" t="s">
        <v>560</v>
      </c>
      <c r="G185" s="85" t="s">
        <v>561</v>
      </c>
      <c r="H185" s="86" t="s">
        <v>562</v>
      </c>
      <c r="I185" s="87" t="s">
        <v>563</v>
      </c>
      <c r="J185" s="86" t="s">
        <v>564</v>
      </c>
      <c r="K185" s="132" t="s">
        <v>693</v>
      </c>
      <c r="L185" s="88" t="s">
        <v>564</v>
      </c>
    </row>
    <row r="186" spans="4:12" ht="30" x14ac:dyDescent="0.25">
      <c r="D186" s="63"/>
      <c r="E186" s="44" t="str">
        <f t="shared" si="3"/>
        <v>Faktor Tore exakt:</v>
      </c>
      <c r="F186" s="84" t="s">
        <v>565</v>
      </c>
      <c r="G186" s="85" t="s">
        <v>566</v>
      </c>
      <c r="H186" s="86" t="s">
        <v>567</v>
      </c>
      <c r="I186" s="87" t="s">
        <v>568</v>
      </c>
      <c r="J186" s="86" t="s">
        <v>569</v>
      </c>
      <c r="K186" s="132" t="s">
        <v>694</v>
      </c>
      <c r="L186" s="88" t="s">
        <v>569</v>
      </c>
    </row>
    <row r="187" spans="4:12" ht="30" x14ac:dyDescent="0.25">
      <c r="D187" s="63"/>
      <c r="E187" s="44" t="str">
        <f t="shared" si="3"/>
        <v>Faktor korrektes Team:</v>
      </c>
      <c r="F187" s="84" t="s">
        <v>570</v>
      </c>
      <c r="G187" s="85" t="s">
        <v>571</v>
      </c>
      <c r="H187" s="86" t="s">
        <v>572</v>
      </c>
      <c r="I187" s="87" t="s">
        <v>573</v>
      </c>
      <c r="J187" s="86" t="s">
        <v>574</v>
      </c>
      <c r="K187" s="132" t="s">
        <v>695</v>
      </c>
      <c r="L187" s="88" t="s">
        <v>574</v>
      </c>
    </row>
    <row r="188" spans="4:12" ht="120" x14ac:dyDescent="0.25">
      <c r="D188" s="63"/>
      <c r="E188" s="44" t="str">
        <f t="shared" si="3"/>
        <v>Um weitere Personen hinzuzufügen, markiere einfach die Spalten AS bis BC und kopiere sie beliebig oft nach rechts. Fertig.</v>
      </c>
      <c r="F188" s="84" t="s">
        <v>575</v>
      </c>
      <c r="G188" s="85" t="s">
        <v>576</v>
      </c>
      <c r="H188" s="86" t="s">
        <v>577</v>
      </c>
      <c r="I188" s="87" t="s">
        <v>578</v>
      </c>
      <c r="J188" s="86" t="s">
        <v>579</v>
      </c>
      <c r="K188" s="132" t="s">
        <v>696</v>
      </c>
      <c r="L188" s="88" t="s">
        <v>579</v>
      </c>
    </row>
    <row r="189" spans="4:12" ht="105" x14ac:dyDescent="0.25">
      <c r="D189" s="63"/>
      <c r="E189" s="44" t="str">
        <f t="shared" si="3"/>
        <v>Um die Teams in der KO-Runde vorherzusagen, gib (z.B. in den Spalten I und K) die Nummern der Teams ein.</v>
      </c>
      <c r="F189" s="84" t="s">
        <v>580</v>
      </c>
      <c r="G189" s="85" t="s">
        <v>581</v>
      </c>
      <c r="H189" s="86" t="s">
        <v>582</v>
      </c>
      <c r="I189" s="87" t="s">
        <v>583</v>
      </c>
      <c r="J189" s="86" t="s">
        <v>584</v>
      </c>
      <c r="K189" s="132" t="s">
        <v>697</v>
      </c>
      <c r="L189" s="88" t="s">
        <v>584</v>
      </c>
    </row>
    <row r="190" spans="4:12" ht="30.75" thickBot="1" x14ac:dyDescent="0.3">
      <c r="D190" s="24"/>
      <c r="E190" s="44" t="str">
        <f t="shared" si="3"/>
        <v>Benutzername:</v>
      </c>
      <c r="F190" s="97" t="s">
        <v>590</v>
      </c>
      <c r="G190" s="98" t="s">
        <v>593</v>
      </c>
      <c r="H190" s="99" t="s">
        <v>591</v>
      </c>
      <c r="I190" s="100" t="s">
        <v>592</v>
      </c>
      <c r="J190" s="99" t="s">
        <v>42</v>
      </c>
      <c r="K190" s="134" t="s">
        <v>698</v>
      </c>
      <c r="L190" s="101" t="s">
        <v>42</v>
      </c>
    </row>
    <row r="191" spans="4:12" ht="15.75" thickTop="1" x14ac:dyDescent="0.25">
      <c r="D191" s="24"/>
    </row>
    <row r="192" spans="4:12" x14ac:dyDescent="0.25">
      <c r="D192" s="24"/>
    </row>
  </sheetData>
  <sheetProtection sheet="1" objects="1" scenarios="1" selectLockedCells="1"/>
  <mergeCells count="12">
    <mergeCell ref="D3:D4"/>
    <mergeCell ref="E3:E4"/>
    <mergeCell ref="F3:F4"/>
    <mergeCell ref="G3:G4"/>
    <mergeCell ref="H3:H4"/>
    <mergeCell ref="K3:K4"/>
    <mergeCell ref="L3:L4"/>
    <mergeCell ref="F1:J1"/>
    <mergeCell ref="L1:M1"/>
    <mergeCell ref="F2:J2"/>
    <mergeCell ref="I3:I4"/>
    <mergeCell ref="J3:J4"/>
  </mergeCells>
  <conditionalFormatting sqref="F3:F4">
    <cfRule type="expression" dxfId="7" priority="4">
      <formula>$C$3</formula>
    </cfRule>
  </conditionalFormatting>
  <conditionalFormatting sqref="G3:G4">
    <cfRule type="expression" dxfId="6" priority="3">
      <formula>$C$4</formula>
    </cfRule>
  </conditionalFormatting>
  <conditionalFormatting sqref="D3:D4">
    <cfRule type="expression" dxfId="5" priority="5">
      <formula>#REF!</formula>
    </cfRule>
  </conditionalFormatting>
  <conditionalFormatting sqref="H3:H4">
    <cfRule type="expression" dxfId="4" priority="6">
      <formula>$C$5</formula>
    </cfRule>
  </conditionalFormatting>
  <conditionalFormatting sqref="I3:I4">
    <cfRule type="expression" dxfId="3" priority="7">
      <formula>$C$6</formula>
    </cfRule>
  </conditionalFormatting>
  <conditionalFormatting sqref="J3:J4">
    <cfRule type="expression" dxfId="2" priority="8">
      <formula>$C$7</formula>
    </cfRule>
  </conditionalFormatting>
  <conditionalFormatting sqref="K3:K4">
    <cfRule type="expression" dxfId="1" priority="2">
      <formula>$C$8</formula>
    </cfRule>
  </conditionalFormatting>
  <conditionalFormatting sqref="L3:L4">
    <cfRule type="expression" dxfId="0" priority="1">
      <formula>$C$9</formula>
    </cfRule>
  </conditionalFormatting>
  <dataValidations count="3">
    <dataValidation type="list" allowBlank="1" showErrorMessage="1" errorTitle="Language" error="Invalid language" sqref="N1" xr:uid="{F4354F8E-F2D9-48DA-9B14-91E393CDA7B9}">
      <formula1>$B$3:$B$9</formula1>
    </dataValidation>
    <dataValidation allowBlank="1" showErrorMessage="1" errorTitle="Language" error="Invalid language" promptTitle="Language" prompt="Please choose a language for the country names" sqref="M3" xr:uid="{D6154D8B-652B-46A9-B3BE-A96419A02ACD}"/>
    <dataValidation type="whole" allowBlank="1" showInputMessage="1" showErrorMessage="1" sqref="N2" xr:uid="{712665CD-5D57-419F-944A-BC7A4AB30DB3}">
      <formula1>1</formula1>
      <formula2>5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2023-03-26T20:20:04Z</dcterms:modified>
</cp:coreProperties>
</file>