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xampp\htdocs\hb\_hermann-baum.de strato\excel\WorldCupWomen\download\"/>
    </mc:Choice>
  </mc:AlternateContent>
  <xr:revisionPtr revIDLastSave="0" documentId="13_ncr:1_{9C2CA1A2-5A75-435F-A385-EA5D4FD1B8E0}" xr6:coauthVersionLast="36" xr6:coauthVersionMax="36" xr10:uidLastSave="{00000000-0000-0000-0000-000000000000}"/>
  <bookViews>
    <workbookView xWindow="0" yWindow="0" windowWidth="28800" windowHeight="12060" xr2:uid="{96A6306C-AFE9-49EB-A715-54AE0E92D5B4}"/>
  </bookViews>
  <sheets>
    <sheet name="Rating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7" i="1"/>
  <c r="N6" i="1"/>
  <c r="R6" i="1" s="1"/>
  <c r="R11" i="1" s="1"/>
  <c r="N11" i="1"/>
  <c r="N5" i="1"/>
  <c r="C9" i="1" l="1"/>
  <c r="C8" i="1"/>
  <c r="C11" i="1"/>
  <c r="C10" i="1"/>
  <c r="E13" i="1" l="1"/>
  <c r="C13" i="1" s="1"/>
  <c r="E14" i="1"/>
  <c r="C14" i="1" s="1"/>
</calcChain>
</file>

<file path=xl/sharedStrings.xml><?xml version="1.0" encoding="utf-8"?>
<sst xmlns="http://schemas.openxmlformats.org/spreadsheetml/2006/main" count="41" uniqueCount="38">
  <si>
    <t>Kategorie:</t>
  </si>
  <si>
    <t>Bewertungszahl Team A:</t>
  </si>
  <si>
    <t>Bewertungszahl Team B:</t>
  </si>
  <si>
    <t>Spielergebnis:</t>
  </si>
  <si>
    <t>Wertungszahl-Berechner</t>
  </si>
  <si>
    <t>Gewichtung</t>
  </si>
  <si>
    <t>Neue Bewertungszahl Team A:</t>
  </si>
  <si>
    <t>Neue Bewertungszahl Team B:</t>
  </si>
  <si>
    <t>Beim Elfmeterschießen gibt es kein Unentschieden!</t>
  </si>
  <si>
    <t>Koeffizient in der FIFA Weltrangliste</t>
  </si>
  <si>
    <t>Kategorie</t>
  </si>
  <si>
    <t>Team A</t>
  </si>
  <si>
    <t>Team B</t>
  </si>
  <si>
    <t>Heimvorteil:</t>
  </si>
  <si>
    <t>Heimvorteil Team A</t>
  </si>
  <si>
    <t>Kein Heimvorteil</t>
  </si>
  <si>
    <t>Heimvorteil Team B</t>
  </si>
  <si>
    <t>Tordifferenz</t>
  </si>
  <si>
    <t>(maximal 5 Tore Team A)</t>
  </si>
  <si>
    <t>(maximal 5 Tore Team B)</t>
  </si>
  <si>
    <t>Ergebniszahl für Team A:</t>
  </si>
  <si>
    <t>Ergebniszahl für Team B:</t>
  </si>
  <si>
    <t>Zahl aus der Tabelle</t>
  </si>
  <si>
    <r>
      <t xml:space="preserve">Erwartungswert </t>
    </r>
    <r>
      <rPr>
        <sz val="14"/>
        <color theme="1"/>
        <rFont val="Calibri"/>
        <family val="2"/>
        <scheme val="minor"/>
      </rPr>
      <t>S</t>
    </r>
    <r>
      <rPr>
        <sz val="9"/>
        <color theme="1"/>
        <rFont val="Calibri"/>
        <family val="2"/>
      </rPr>
      <t>exp</t>
    </r>
    <r>
      <rPr>
        <sz val="12"/>
        <color theme="1"/>
        <rFont val="Calibri"/>
        <family val="2"/>
        <scheme val="minor"/>
      </rPr>
      <t xml:space="preserve"> für A:</t>
    </r>
  </si>
  <si>
    <r>
      <t xml:space="preserve">Erwartungswert </t>
    </r>
    <r>
      <rPr>
        <sz val="14"/>
        <color theme="1"/>
        <rFont val="Calibri"/>
        <family val="2"/>
        <scheme val="minor"/>
      </rPr>
      <t>S</t>
    </r>
    <r>
      <rPr>
        <sz val="9"/>
        <color theme="1"/>
        <rFont val="Calibri"/>
        <family val="2"/>
      </rPr>
      <t>exp</t>
    </r>
    <r>
      <rPr>
        <sz val="12"/>
        <color theme="1"/>
        <rFont val="Calibri"/>
        <family val="2"/>
        <scheme val="minor"/>
      </rPr>
      <t xml:space="preserve"> für B:</t>
    </r>
  </si>
  <si>
    <t>FIFA Frauen WM-Spiel</t>
  </si>
  <si>
    <t>Olympia-Turnier der Frauen</t>
  </si>
  <si>
    <t>FIFA Frauen WM-Qualifikation</t>
  </si>
  <si>
    <t>Qualifikation zum Olympia-Turnier der Frauen</t>
  </si>
  <si>
    <t>Kontinentales Endrundenspiel der Frauen</t>
  </si>
  <si>
    <t>Qualifikation zur kontinentalen Endrunde der Frauen</t>
  </si>
  <si>
    <t>Freundschaftsspiel der Frauen zwischen zwei Top-10-Teams</t>
  </si>
  <si>
    <t>Freundschaftsspiel der Frauen</t>
  </si>
  <si>
    <t>(maximal 6 Tore Tordifferenz)</t>
  </si>
  <si>
    <t>Erzielte Tore</t>
  </si>
  <si>
    <t>TD</t>
  </si>
  <si>
    <t>Skalierungsfaktor</t>
  </si>
  <si>
    <t>Version 1.0
2023-04-02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</si>
</sst>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;;;"/>
  </numFmts>
  <fonts count="9" x14ac:knownFonts="1">
    <font>
      <sz val="14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28"/>
      <color theme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9"/>
      <color theme="1"/>
      <name val="Calibri"/>
      <family val="2"/>
    </font>
    <font>
      <sz val="10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6ECF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ck">
        <color rgb="FFEBE600"/>
      </left>
      <right style="thick">
        <color rgb="FFEBE600"/>
      </right>
      <top style="thick">
        <color rgb="FFEBE600"/>
      </top>
      <bottom style="thin">
        <color theme="2" tint="-9.9948118533890809E-2"/>
      </bottom>
      <diagonal/>
    </border>
    <border>
      <left style="thick">
        <color rgb="FFEBE600"/>
      </left>
      <right style="thick">
        <color rgb="FFEBE600"/>
      </right>
      <top style="thin">
        <color theme="2" tint="-9.9948118533890809E-2"/>
      </top>
      <bottom style="thick">
        <color rgb="FFEBE6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4506668294322"/>
      </top>
      <bottom style="thin">
        <color theme="2" tint="-9.9948118533890809E-2"/>
      </bottom>
      <diagonal/>
    </border>
    <border>
      <left style="thick">
        <color theme="5" tint="0.39994506668294322"/>
      </left>
      <right style="thick">
        <color theme="5" tint="0.39994506668294322"/>
      </right>
      <top style="thin">
        <color theme="2" tint="-9.9948118533890809E-2"/>
      </top>
      <bottom style="thick">
        <color theme="5" tint="0.39994506668294322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ck">
        <color theme="2" tint="-9.9948118533890809E-2"/>
      </top>
      <bottom style="thin">
        <color theme="2" tint="-9.9948118533890809E-2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2" tint="-9.9948118533890809E-2"/>
      </top>
      <bottom style="thick">
        <color theme="2" tint="-9.9948118533890809E-2"/>
      </bottom>
      <diagonal/>
    </border>
    <border>
      <left/>
      <right/>
      <top/>
      <bottom style="thick">
        <color theme="5" tint="0.3999450666829432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ck">
        <color theme="8"/>
      </bottom>
      <diagonal/>
    </border>
    <border>
      <left style="thin">
        <color theme="8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8"/>
      </left>
      <right/>
      <top style="thin">
        <color theme="2" tint="-9.9948118533890809E-2"/>
      </top>
      <bottom style="thick">
        <color theme="8"/>
      </bottom>
      <diagonal/>
    </border>
    <border>
      <left/>
      <right style="thick">
        <color theme="5" tint="0.39994506668294322"/>
      </right>
      <top/>
      <bottom/>
      <diagonal/>
    </border>
    <border>
      <left style="thick">
        <color theme="5" tint="0.39994506668294322"/>
      </left>
      <right style="thin">
        <color theme="5" tint="0.39991454817346722"/>
      </right>
      <top style="thick">
        <color theme="5" tint="0.39994506668294322"/>
      </top>
      <bottom style="thick">
        <color theme="5" tint="0.39994506668294322"/>
      </bottom>
      <diagonal/>
    </border>
    <border>
      <left style="thin">
        <color theme="5" tint="0.39991454817346722"/>
      </left>
      <right style="thick">
        <color theme="5" tint="0.39994506668294322"/>
      </right>
      <top style="thick">
        <color theme="5" tint="0.39994506668294322"/>
      </top>
      <bottom style="thick">
        <color theme="5" tint="0.39994506668294322"/>
      </bottom>
      <diagonal/>
    </border>
    <border>
      <left style="thick">
        <color theme="8"/>
      </left>
      <right/>
      <top/>
      <bottom/>
      <diagonal/>
    </border>
    <border>
      <left style="thin">
        <color theme="8"/>
      </left>
      <right/>
      <top/>
      <bottom style="thin">
        <color theme="2" tint="-9.9948118533890809E-2"/>
      </bottom>
      <diagonal/>
    </border>
    <border>
      <left style="thick">
        <color theme="8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8"/>
      </left>
      <right/>
      <top style="thin">
        <color theme="2" tint="-9.9948118533890809E-2"/>
      </top>
      <bottom style="thick">
        <color theme="8"/>
      </bottom>
      <diagonal/>
    </border>
    <border>
      <left/>
      <right style="thin">
        <color theme="8"/>
      </right>
      <top style="thin">
        <color theme="2" tint="-9.9948118533890809E-2"/>
      </top>
      <bottom style="thick">
        <color theme="8"/>
      </bottom>
      <diagonal/>
    </border>
    <border>
      <left style="thick">
        <color theme="8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8"/>
      </right>
      <top/>
      <bottom style="thin">
        <color theme="2" tint="-9.9948118533890809E-2"/>
      </bottom>
      <diagonal/>
    </border>
    <border>
      <left style="thick">
        <color theme="8"/>
      </left>
      <right/>
      <top style="thick">
        <color theme="8"/>
      </top>
      <bottom style="thin">
        <color theme="8"/>
      </bottom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 style="thin">
        <color theme="8"/>
      </right>
      <top style="thick">
        <color theme="8"/>
      </top>
      <bottom style="thin">
        <color theme="8"/>
      </bottom>
      <diagonal/>
    </border>
    <border>
      <left style="thin">
        <color theme="8"/>
      </left>
      <right/>
      <top style="thick">
        <color theme="8"/>
      </top>
      <bottom style="thin">
        <color theme="8"/>
      </bottom>
      <diagonal/>
    </border>
    <border>
      <left style="thick">
        <color theme="5" tint="0.39994506668294322"/>
      </left>
      <right/>
      <top style="thick">
        <color theme="5" tint="0.39991454817346722"/>
      </top>
      <bottom style="thick">
        <color theme="5" tint="0.39991454817346722"/>
      </bottom>
      <diagonal/>
    </border>
    <border>
      <left/>
      <right/>
      <top style="thick">
        <color theme="5" tint="0.39991454817346722"/>
      </top>
      <bottom style="thick">
        <color theme="5" tint="0.39991454817346722"/>
      </bottom>
      <diagonal/>
    </border>
    <border>
      <left/>
      <right style="thick">
        <color theme="5" tint="0.39991454817346722"/>
      </right>
      <top style="thick">
        <color theme="5" tint="0.39991454817346722"/>
      </top>
      <bottom style="thick">
        <color theme="5" tint="0.39991454817346722"/>
      </bottom>
      <diagonal/>
    </border>
    <border>
      <left style="medium">
        <color theme="2" tint="-0.24994659260841701"/>
      </left>
      <right style="thin">
        <color theme="2" tint="-9.9948118533890809E-2"/>
      </right>
      <top style="medium">
        <color theme="2" tint="-0.2499465926084170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0.2499465926084170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0.24994659260841701"/>
      </right>
      <top style="medium">
        <color theme="2" tint="-0.24994659260841701"/>
      </top>
      <bottom style="thin">
        <color theme="2" tint="-9.9948118533890809E-2"/>
      </bottom>
      <diagonal/>
    </border>
    <border>
      <left style="medium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medium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0.24994659260841701"/>
      </bottom>
      <diagonal/>
    </border>
    <border>
      <left style="thin">
        <color theme="2" tint="-9.9948118533890809E-2"/>
      </left>
      <right style="medium">
        <color theme="2" tint="-0.24994659260841701"/>
      </right>
      <top style="thin">
        <color theme="2" tint="-9.9948118533890809E-2"/>
      </top>
      <bottom style="medium">
        <color theme="2" tint="-0.2499465926084170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/>
    <xf numFmtId="0" fontId="3" fillId="0" borderId="4" xfId="0" applyFont="1" applyFill="1" applyBorder="1" applyAlignment="1" applyProtection="1">
      <alignment horizontal="right" indent="1"/>
    </xf>
    <xf numFmtId="0" fontId="0" fillId="0" borderId="0" xfId="0" applyFill="1" applyBorder="1" applyProtection="1"/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0" fillId="0" borderId="0" xfId="0" applyAlignment="1" applyProtection="1">
      <alignment horizontal="right" indent="1"/>
    </xf>
    <xf numFmtId="0" fontId="4" fillId="0" borderId="3" xfId="0" applyFont="1" applyFill="1" applyBorder="1" applyAlignment="1" applyProtection="1">
      <alignment horizontal="right" indent="1"/>
    </xf>
    <xf numFmtId="2" fontId="0" fillId="2" borderId="1" xfId="0" applyNumberFormat="1" applyFill="1" applyBorder="1" applyAlignment="1" applyProtection="1">
      <alignment horizontal="right" indent="1"/>
    </xf>
    <xf numFmtId="2" fontId="0" fillId="0" borderId="0" xfId="0" applyNumberFormat="1" applyAlignment="1" applyProtection="1">
      <alignment horizontal="right" indent="1"/>
    </xf>
    <xf numFmtId="2" fontId="0" fillId="0" borderId="0" xfId="0" applyNumberFormat="1" applyBorder="1" applyAlignment="1" applyProtection="1">
      <alignment horizontal="right" indent="1"/>
    </xf>
    <xf numFmtId="2" fontId="0" fillId="2" borderId="2" xfId="0" applyNumberFormat="1" applyFill="1" applyBorder="1" applyAlignment="1" applyProtection="1">
      <alignment horizontal="right" indent="1"/>
    </xf>
    <xf numFmtId="0" fontId="0" fillId="0" borderId="0" xfId="0" applyAlignment="1" applyProtection="1">
      <alignment horizontal="left" indent="1"/>
    </xf>
    <xf numFmtId="2" fontId="0" fillId="0" borderId="3" xfId="0" applyNumberFormat="1" applyBorder="1" applyAlignment="1" applyProtection="1">
      <alignment horizontal="right" indent="2"/>
    </xf>
    <xf numFmtId="0" fontId="5" fillId="0" borderId="0" xfId="0" applyFont="1" applyProtection="1"/>
    <xf numFmtId="165" fontId="6" fillId="0" borderId="0" xfId="0" applyNumberFormat="1" applyFont="1" applyAlignment="1" applyProtection="1">
      <alignment horizontal="left" indent="1"/>
    </xf>
    <xf numFmtId="164" fontId="0" fillId="0" borderId="7" xfId="0" applyNumberFormat="1" applyBorder="1" applyAlignment="1" applyProtection="1">
      <alignment horizontal="right" indent="1"/>
    </xf>
    <xf numFmtId="164" fontId="0" fillId="0" borderId="8" xfId="0" applyNumberFormat="1" applyBorder="1" applyAlignment="1" applyProtection="1">
      <alignment horizontal="right" indent="1"/>
    </xf>
    <xf numFmtId="2" fontId="0" fillId="4" borderId="5" xfId="0" applyNumberFormat="1" applyFill="1" applyBorder="1" applyAlignment="1" applyProtection="1">
      <alignment horizontal="right" indent="1"/>
      <protection locked="0"/>
    </xf>
    <xf numFmtId="2" fontId="0" fillId="4" borderId="6" xfId="0" applyNumberFormat="1" applyFill="1" applyBorder="1" applyAlignment="1" applyProtection="1">
      <alignment horizontal="right" indent="1"/>
      <protection locked="0"/>
    </xf>
    <xf numFmtId="0" fontId="3" fillId="0" borderId="0" xfId="0" applyFont="1" applyFill="1" applyBorder="1" applyAlignment="1" applyProtection="1"/>
    <xf numFmtId="0" fontId="3" fillId="0" borderId="14" xfId="0" applyFont="1" applyFill="1" applyBorder="1" applyAlignment="1" applyProtection="1">
      <alignment horizontal="right" indent="1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indent="1"/>
    </xf>
    <xf numFmtId="0" fontId="3" fillId="3" borderId="29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7" xfId="0" applyBorder="1" applyAlignment="1" applyProtection="1"/>
    <xf numFmtId="0" fontId="3" fillId="0" borderId="17" xfId="0" applyFont="1" applyFill="1" applyBorder="1" applyAlignment="1" applyProtection="1"/>
    <xf numFmtId="0" fontId="0" fillId="0" borderId="3" xfId="0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5" borderId="33" xfId="0" applyFill="1" applyBorder="1" applyAlignment="1" applyProtection="1">
      <alignment horizontal="center"/>
    </xf>
    <xf numFmtId="0" fontId="0" fillId="5" borderId="34" xfId="0" applyFill="1" applyBorder="1" applyAlignment="1" applyProtection="1">
      <alignment horizont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5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 indent="1"/>
    </xf>
    <xf numFmtId="0" fontId="0" fillId="0" borderId="0" xfId="0" applyFill="1" applyBorder="1" applyAlignment="1" applyProtection="1">
      <alignment horizontal="left" indent="1"/>
    </xf>
    <xf numFmtId="0" fontId="8" fillId="0" borderId="0" xfId="0" applyFont="1" applyAlignment="1" applyProtection="1">
      <alignment horizontal="right" vertical="center" wrapText="1"/>
    </xf>
    <xf numFmtId="0" fontId="3" fillId="0" borderId="19" xfId="0" applyFont="1" applyBorder="1" applyAlignment="1" applyProtection="1">
      <alignment horizontal="left" indent="1"/>
    </xf>
    <xf numFmtId="0" fontId="3" fillId="0" borderId="10" xfId="0" applyFont="1" applyBorder="1" applyAlignment="1" applyProtection="1">
      <alignment horizontal="left" indent="1"/>
    </xf>
    <xf numFmtId="0" fontId="3" fillId="0" borderId="20" xfId="0" applyFont="1" applyBorder="1" applyAlignment="1" applyProtection="1">
      <alignment horizontal="left" indent="1"/>
    </xf>
    <xf numFmtId="0" fontId="3" fillId="0" borderId="21" xfId="0" applyFont="1" applyBorder="1" applyAlignment="1" applyProtection="1">
      <alignment horizontal="left" indent="1"/>
    </xf>
    <xf numFmtId="0" fontId="3" fillId="0" borderId="11" xfId="0" applyFont="1" applyBorder="1" applyAlignment="1" applyProtection="1">
      <alignment horizontal="left" indent="1"/>
    </xf>
    <xf numFmtId="0" fontId="3" fillId="0" borderId="22" xfId="0" applyFont="1" applyBorder="1" applyAlignment="1" applyProtection="1">
      <alignment horizontal="left" indent="1"/>
    </xf>
    <xf numFmtId="0" fontId="3" fillId="0" borderId="9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left" indent="1"/>
    </xf>
    <xf numFmtId="0" fontId="3" fillId="3" borderId="27" xfId="0" applyFont="1" applyFill="1" applyBorder="1" applyAlignment="1" applyProtection="1">
      <alignment horizontal="left" indent="1"/>
    </xf>
    <xf numFmtId="0" fontId="3" fillId="3" borderId="28" xfId="0" applyFont="1" applyFill="1" applyBorder="1" applyAlignment="1" applyProtection="1">
      <alignment horizontal="left" indent="1"/>
    </xf>
    <xf numFmtId="0" fontId="3" fillId="0" borderId="23" xfId="0" applyFont="1" applyBorder="1" applyAlignment="1" applyProtection="1">
      <alignment horizontal="left" indent="1"/>
    </xf>
    <xf numFmtId="0" fontId="3" fillId="0" borderId="24" xfId="0" applyFont="1" applyBorder="1" applyAlignment="1" applyProtection="1">
      <alignment horizontal="left" indent="1"/>
    </xf>
    <xf numFmtId="0" fontId="3" fillId="0" borderId="25" xfId="0" applyFont="1" applyBorder="1" applyAlignment="1" applyProtection="1">
      <alignment horizontal="left" indent="1"/>
    </xf>
    <xf numFmtId="0" fontId="3" fillId="4" borderId="30" xfId="0" applyFont="1" applyFill="1" applyBorder="1" applyAlignment="1" applyProtection="1">
      <alignment horizontal="center"/>
      <protection locked="0"/>
    </xf>
    <xf numFmtId="0" fontId="3" fillId="4" borderId="31" xfId="0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</cellXfs>
  <cellStyles count="1">
    <cellStyle name="Standard" xfId="0" builtinId="0"/>
  </cellStyles>
  <dxfs count="11">
    <dxf>
      <font>
        <b/>
        <i val="0"/>
        <color theme="0" tint="-0.499984740745262"/>
      </font>
      <numFmt numFmtId="1" formatCode="0"/>
    </dxf>
    <dxf>
      <font>
        <b/>
        <i val="0"/>
        <color theme="0" tint="-0.499984740745262"/>
      </font>
      <numFmt numFmtId="1" formatCode="0"/>
    </dxf>
    <dxf>
      <font>
        <b/>
        <i val="0"/>
        <color rgb="FFC00000"/>
      </font>
    </dxf>
    <dxf>
      <font>
        <b/>
        <i val="0"/>
        <color rgb="FF159204"/>
      </font>
      <numFmt numFmtId="166" formatCode="\+0.00"/>
    </dxf>
    <dxf>
      <numFmt numFmtId="30" formatCode="@"/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ont>
        <b/>
        <i val="0"/>
        <color theme="0" tint="-0.499984740745262"/>
      </font>
      <numFmt numFmtId="1" formatCode="0"/>
    </dxf>
    <dxf>
      <font>
        <b/>
        <i val="0"/>
        <color theme="0" tint="-0.499984740745262"/>
      </font>
      <numFmt numFmtId="1" formatCode="0"/>
    </dxf>
    <dxf>
      <font>
        <b/>
        <i val="0"/>
        <color rgb="FFC00000"/>
      </font>
    </dxf>
    <dxf>
      <font>
        <b/>
        <i val="0"/>
        <color rgb="FF159204"/>
      </font>
      <numFmt numFmtId="166" formatCode="\+0.00"/>
    </dxf>
  </dxfs>
  <tableStyles count="0" defaultTableStyle="TableStyleMedium2" defaultPivotStyle="PivotStyleLight16"/>
  <colors>
    <mruColors>
      <color rgb="FF159204"/>
      <color rgb="FF559303"/>
      <color rgb="FFE9FECE"/>
      <color rgb="FFE6ECF6"/>
      <color rgb="FFEBE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13</xdr:row>
      <xdr:rowOff>142875</xdr:rowOff>
    </xdr:from>
    <xdr:to>
      <xdr:col>16</xdr:col>
      <xdr:colOff>400050</xdr:colOff>
      <xdr:row>13</xdr:row>
      <xdr:rowOff>142875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BB940710-EC48-435C-AE38-E33B46D56FFC}"/>
            </a:ext>
          </a:extLst>
        </xdr:cNvPr>
        <xdr:cNvCxnSpPr/>
      </xdr:nvCxnSpPr>
      <xdr:spPr>
        <a:xfrm>
          <a:off x="12620625" y="3619500"/>
          <a:ext cx="314325" cy="0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914400</xdr:colOff>
      <xdr:row>15</xdr:row>
      <xdr:rowOff>9525</xdr:rowOff>
    </xdr:from>
    <xdr:to>
      <xdr:col>14</xdr:col>
      <xdr:colOff>914400</xdr:colOff>
      <xdr:row>16</xdr:row>
      <xdr:rowOff>57150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7C02C5F8-B019-49EE-B887-FFB79A60AEBE}"/>
            </a:ext>
          </a:extLst>
        </xdr:cNvPr>
        <xdr:cNvCxnSpPr/>
      </xdr:nvCxnSpPr>
      <xdr:spPr>
        <a:xfrm>
          <a:off x="11953875" y="4000500"/>
          <a:ext cx="0" cy="295275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8528-13A4-44AF-AA2E-7D8055415A7F}">
  <sheetPr codeName="Tabelle1"/>
  <dimension ref="A1:W27"/>
  <sheetViews>
    <sheetView showGridLines="0" showRowColHeaders="0" tabSelected="1" workbookViewId="0">
      <selection activeCell="G8" sqref="G8:I8"/>
    </sheetView>
  </sheetViews>
  <sheetFormatPr baseColWidth="10" defaultColWidth="0" defaultRowHeight="18.75" zeroHeight="1" x14ac:dyDescent="0.3"/>
  <cols>
    <col min="1" max="1" width="2.19921875" customWidth="1"/>
    <col min="2" max="2" width="22.796875" customWidth="1"/>
    <col min="3" max="3" width="11.19921875" customWidth="1"/>
    <col min="4" max="4" width="2.69921875" customWidth="1"/>
    <col min="5" max="5" width="9.3984375" customWidth="1"/>
    <col min="6" max="6" width="2.69921875" customWidth="1"/>
    <col min="7" max="7" width="12.09765625" customWidth="1"/>
    <col min="8" max="9" width="4.69921875" customWidth="1"/>
    <col min="10" max="10" width="8.3984375" customWidth="1"/>
    <col min="11" max="11" width="15.19921875" customWidth="1"/>
    <col min="12" max="12" width="9.3984375" customWidth="1"/>
    <col min="13" max="13" width="3" customWidth="1"/>
    <col min="14" max="14" width="7.3984375" hidden="1" customWidth="1"/>
    <col min="15" max="15" width="11.19921875" hidden="1" customWidth="1"/>
    <col min="16" max="16" width="4.5" hidden="1" customWidth="1"/>
    <col min="17" max="23" width="6.69921875" hidden="1" customWidth="1"/>
    <col min="24" max="16384" width="11.19921875" hidden="1"/>
  </cols>
  <sheetData>
    <row r="1" spans="1:23" ht="36" x14ac:dyDescent="0.55000000000000004">
      <c r="A1" s="1"/>
      <c r="B1" s="67" t="s">
        <v>4</v>
      </c>
      <c r="C1" s="67"/>
      <c r="D1" s="67"/>
      <c r="E1" s="67"/>
      <c r="F1" s="67"/>
      <c r="G1" s="67"/>
      <c r="H1" s="67"/>
      <c r="I1" s="1"/>
      <c r="J1" s="1"/>
      <c r="K1" s="1"/>
      <c r="L1" s="47" t="s">
        <v>37</v>
      </c>
      <c r="M1" s="1"/>
      <c r="N1" s="1"/>
      <c r="O1" s="1"/>
      <c r="P1" s="1"/>
      <c r="Q1" s="1"/>
      <c r="R1" s="1"/>
    </row>
    <row r="2" spans="1:23" x14ac:dyDescent="0.3">
      <c r="A2" s="1"/>
      <c r="B2" s="68" t="s">
        <v>9</v>
      </c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4">
        <v>400</v>
      </c>
      <c r="O2" s="1" t="s">
        <v>36</v>
      </c>
      <c r="P2" s="1"/>
      <c r="Q2" s="1"/>
      <c r="R2" s="1"/>
    </row>
    <row r="3" spans="1:2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3" ht="19.5" thickBot="1" x14ac:dyDescent="0.35">
      <c r="A4" s="1"/>
      <c r="B4" s="1"/>
      <c r="C4" s="1"/>
      <c r="D4" s="1"/>
      <c r="E4" s="1"/>
      <c r="F4" s="1"/>
      <c r="H4" s="54" t="s">
        <v>3</v>
      </c>
      <c r="I4" s="54"/>
      <c r="J4" s="1"/>
      <c r="K4" s="1"/>
      <c r="L4" s="1"/>
      <c r="M4" s="1"/>
      <c r="N4" s="1"/>
      <c r="O4" s="1"/>
      <c r="P4" s="1"/>
      <c r="Q4" s="1"/>
      <c r="R4" s="1"/>
    </row>
    <row r="5" spans="1:23" ht="20.25" thickTop="1" thickBot="1" x14ac:dyDescent="0.35">
      <c r="A5" s="1"/>
      <c r="B5" s="2" t="s">
        <v>1</v>
      </c>
      <c r="C5" s="18">
        <v>1811.73</v>
      </c>
      <c r="D5" s="1"/>
      <c r="E5" s="1"/>
      <c r="F5" s="1"/>
      <c r="G5" s="21" t="s">
        <v>11</v>
      </c>
      <c r="H5" s="22">
        <v>5</v>
      </c>
      <c r="I5" s="23">
        <v>2</v>
      </c>
      <c r="J5" s="24" t="s">
        <v>12</v>
      </c>
      <c r="K5" s="3"/>
      <c r="L5" s="3"/>
      <c r="M5" s="3"/>
      <c r="N5" s="4">
        <f>VLOOKUP(G14,$G$17:$L$24,6,0)</f>
        <v>45</v>
      </c>
      <c r="O5" s="1" t="s">
        <v>5</v>
      </c>
      <c r="P5" s="1"/>
      <c r="Q5" s="1"/>
      <c r="R5" s="1"/>
    </row>
    <row r="6" spans="1:23" ht="20.25" thickTop="1" thickBot="1" x14ac:dyDescent="0.35">
      <c r="A6" s="1"/>
      <c r="B6" s="2" t="s">
        <v>2</v>
      </c>
      <c r="C6" s="19">
        <v>1725.31</v>
      </c>
      <c r="D6" s="1"/>
      <c r="E6" s="1"/>
      <c r="F6" s="1"/>
      <c r="G6" s="15" t="s">
        <v>8</v>
      </c>
      <c r="I6" s="1"/>
      <c r="J6" s="1"/>
      <c r="K6" s="1"/>
      <c r="L6" s="1"/>
      <c r="M6" s="1"/>
      <c r="N6" s="4">
        <f>ABS($H$5-$I$5)</f>
        <v>3</v>
      </c>
      <c r="O6" s="1" t="s">
        <v>17</v>
      </c>
      <c r="P6" s="1"/>
      <c r="Q6" s="1"/>
      <c r="R6" s="4">
        <f>MIN($N$6,6)</f>
        <v>3</v>
      </c>
      <c r="S6" t="s">
        <v>33</v>
      </c>
    </row>
    <row r="7" spans="1:23" ht="20.25" thickTop="1" thickBot="1" x14ac:dyDescent="0.35">
      <c r="A7" s="1"/>
      <c r="B7" s="5"/>
      <c r="C7" s="1"/>
      <c r="D7" s="1"/>
      <c r="E7" s="1"/>
      <c r="F7" s="1"/>
      <c r="G7" s="20" t="s">
        <v>13</v>
      </c>
      <c r="I7" s="1"/>
      <c r="J7" s="1"/>
      <c r="K7" s="1"/>
      <c r="L7" s="1"/>
      <c r="M7" s="1"/>
      <c r="N7" s="4"/>
      <c r="O7" s="1"/>
      <c r="P7" s="1"/>
      <c r="Q7" s="1"/>
      <c r="R7" s="4">
        <f>MIN($H$5,5)</f>
        <v>5</v>
      </c>
      <c r="S7" t="s">
        <v>18</v>
      </c>
    </row>
    <row r="8" spans="1:23" ht="20.25" thickTop="1" thickBot="1" x14ac:dyDescent="0.35">
      <c r="A8" s="1"/>
      <c r="B8" s="2" t="s">
        <v>20</v>
      </c>
      <c r="C8" s="16">
        <f>IFERROR(IF(OR(C5="",C6="",I5="",H5=""),"",IF($H$5&lt;=$I$5,$R$11,1-$R$11)),"")</f>
        <v>0.94399999999999995</v>
      </c>
      <c r="D8" s="1"/>
      <c r="E8" s="1"/>
      <c r="F8" s="1"/>
      <c r="G8" s="64" t="s">
        <v>15</v>
      </c>
      <c r="H8" s="65"/>
      <c r="I8" s="66"/>
      <c r="J8" s="1"/>
      <c r="K8" s="1"/>
      <c r="L8" s="1"/>
      <c r="M8" s="1"/>
      <c r="N8" s="4"/>
      <c r="O8" s="1"/>
      <c r="P8" s="1"/>
      <c r="Q8" s="1"/>
      <c r="R8" s="4">
        <f>MIN($I$5,5)</f>
        <v>2</v>
      </c>
      <c r="S8" t="s">
        <v>19</v>
      </c>
    </row>
    <row r="9" spans="1:23" ht="20.25" thickTop="1" thickBot="1" x14ac:dyDescent="0.35">
      <c r="A9" s="1"/>
      <c r="B9" s="2" t="s">
        <v>21</v>
      </c>
      <c r="C9" s="17">
        <f>IFERROR(IF(OR(C5="",C6="",I5="",H5=""),"",IF($I$5&lt;=$H$5,$R$11,1-$R$11)),"")</f>
        <v>5.6000000000000001E-2</v>
      </c>
      <c r="D9" s="1"/>
      <c r="E9" s="1"/>
      <c r="F9" s="1"/>
      <c r="G9" s="12"/>
      <c r="I9" s="1"/>
      <c r="J9" s="1"/>
      <c r="K9" s="1"/>
      <c r="L9" s="1"/>
      <c r="M9" s="1"/>
      <c r="N9" s="4"/>
      <c r="O9" s="1"/>
      <c r="P9" s="1"/>
      <c r="Q9" s="1"/>
      <c r="R9" s="1"/>
    </row>
    <row r="10" spans="1:23" ht="19.5" thickTop="1" x14ac:dyDescent="0.3">
      <c r="A10" s="1"/>
      <c r="B10" s="2" t="s">
        <v>23</v>
      </c>
      <c r="C10" s="16">
        <f>IFERROR(IF(OR(C5="",C6="",I5="",H5=""),"",1/(1+(10^(($C$6-$C$5-$N$11)/$N$2)))),"")</f>
        <v>0.62186541308042809</v>
      </c>
      <c r="D10" s="1"/>
      <c r="E10" s="1"/>
      <c r="F10" s="1"/>
      <c r="G10" s="20"/>
      <c r="I10" s="1"/>
      <c r="J10" s="1"/>
      <c r="K10" s="1"/>
      <c r="L10" s="1"/>
      <c r="M10" s="1"/>
      <c r="N10" s="4"/>
      <c r="O10" s="1"/>
      <c r="P10" s="1"/>
      <c r="Q10" s="1"/>
      <c r="R10" s="1"/>
    </row>
    <row r="11" spans="1:23" ht="19.5" thickBot="1" x14ac:dyDescent="0.35">
      <c r="A11" s="1"/>
      <c r="B11" s="2" t="s">
        <v>24</v>
      </c>
      <c r="C11" s="17">
        <f>IFERROR(IF(OR(C5="",C6="",I5="",H5=""),"",1/(1+(10^(($C$5-$C$6+$N$11)/$N$2)))),"")</f>
        <v>0.37813458691957197</v>
      </c>
      <c r="D11" s="1"/>
      <c r="E11" s="1"/>
      <c r="F11" s="1"/>
      <c r="G11" s="46"/>
      <c r="I11" s="1"/>
      <c r="J11" s="1"/>
      <c r="K11" s="1"/>
      <c r="L11" s="1"/>
      <c r="M11" s="1"/>
      <c r="N11" s="4">
        <f>IF($G$8=$O$11,100,IF(OR($G$8=$O$12,$G$8=""),0,IF($G$8=$O$13,-100)))</f>
        <v>0</v>
      </c>
      <c r="O11" s="1" t="s">
        <v>14</v>
      </c>
      <c r="P11" s="14"/>
      <c r="Q11" s="1"/>
      <c r="R11" s="4">
        <f>IF($H$5&lt;=$I$5,INDEX($Q$16:$W$21,$R$7+1,$R$6+1),INDEX($Q$16:$W$21,$R$8+1,$R$6+1))</f>
        <v>5.6000000000000001E-2</v>
      </c>
      <c r="S11" s="43" t="s">
        <v>22</v>
      </c>
    </row>
    <row r="12" spans="1:23" ht="20.25" thickTop="1" thickBot="1" x14ac:dyDescent="0.35">
      <c r="A12" s="1"/>
      <c r="B12" s="5"/>
      <c r="C12" s="6"/>
      <c r="D12" s="1"/>
      <c r="E12" s="1"/>
      <c r="F12" s="1"/>
      <c r="G12" s="12"/>
      <c r="I12" s="1"/>
      <c r="J12" s="1"/>
      <c r="K12" s="1"/>
      <c r="L12" s="1"/>
      <c r="M12" s="1"/>
      <c r="N12" s="4"/>
      <c r="O12" s="1" t="s">
        <v>15</v>
      </c>
      <c r="P12" s="1"/>
      <c r="Q12" s="1"/>
      <c r="R12" s="1"/>
      <c r="S12" s="4"/>
    </row>
    <row r="13" spans="1:23" ht="20.25" thickTop="1" thickBot="1" x14ac:dyDescent="0.35">
      <c r="A13" s="1"/>
      <c r="B13" s="7" t="s">
        <v>6</v>
      </c>
      <c r="C13" s="8">
        <f>IFERROR(IF(OR(C5="",C6=""),"",C5+E13),"")</f>
        <v>1826.2260564113808</v>
      </c>
      <c r="D13" s="9"/>
      <c r="E13" s="13">
        <f>IFERROR(IF(OR(C5="",C6="",I5="",H5=""),"",$N$5*($C$8-$C$10)),"")</f>
        <v>14.496056411380733</v>
      </c>
      <c r="F13" s="10"/>
      <c r="G13" s="20" t="s">
        <v>0</v>
      </c>
      <c r="I13" s="1"/>
      <c r="J13" s="1"/>
      <c r="K13" s="1"/>
      <c r="L13" s="1"/>
      <c r="M13" s="1"/>
      <c r="N13" s="4"/>
      <c r="O13" s="1" t="s">
        <v>16</v>
      </c>
      <c r="P13" s="1"/>
      <c r="Q13" s="1"/>
      <c r="R13" s="1"/>
    </row>
    <row r="14" spans="1:23" ht="20.25" thickTop="1" thickBot="1" x14ac:dyDescent="0.35">
      <c r="A14" s="1"/>
      <c r="B14" s="7" t="s">
        <v>7</v>
      </c>
      <c r="C14" s="11">
        <f>IFERROR(IF(OR(C5="",C6=""),"",C6+E14),"")</f>
        <v>1710.8139435886192</v>
      </c>
      <c r="D14" s="9"/>
      <c r="E14" s="13">
        <f>IFERROR(IF(OR(C5="",C6="",I5="",H5=""),"",$N$5*($C$9-$C$11)),"")</f>
        <v>-14.496056411380739</v>
      </c>
      <c r="F14" s="10"/>
      <c r="G14" s="61" t="s">
        <v>29</v>
      </c>
      <c r="H14" s="62"/>
      <c r="I14" s="62"/>
      <c r="J14" s="62"/>
      <c r="K14" s="63"/>
      <c r="L14" s="1"/>
      <c r="M14" s="1"/>
      <c r="N14" s="4"/>
      <c r="O14" s="1"/>
      <c r="P14" s="44" t="s">
        <v>35</v>
      </c>
      <c r="Q14" s="1"/>
      <c r="R14" s="1"/>
    </row>
    <row r="15" spans="1:23" ht="20.25" thickTop="1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5" t="s">
        <v>34</v>
      </c>
      <c r="P15" s="33"/>
      <c r="Q15" s="34">
        <v>0</v>
      </c>
      <c r="R15" s="34">
        <v>1</v>
      </c>
      <c r="S15" s="35">
        <v>2</v>
      </c>
      <c r="T15" s="35">
        <v>3</v>
      </c>
      <c r="U15" s="35">
        <v>4</v>
      </c>
      <c r="V15" s="35">
        <v>5</v>
      </c>
      <c r="W15" s="36">
        <v>6</v>
      </c>
    </row>
    <row r="16" spans="1:23" ht="19.5" thickTop="1" x14ac:dyDescent="0.3">
      <c r="A16" s="1"/>
      <c r="B16" s="1"/>
      <c r="C16" s="1"/>
      <c r="D16" s="1"/>
      <c r="E16" s="1"/>
      <c r="F16" s="1"/>
      <c r="G16" s="55" t="s">
        <v>10</v>
      </c>
      <c r="H16" s="56"/>
      <c r="I16" s="56"/>
      <c r="J16" s="56"/>
      <c r="K16" s="57"/>
      <c r="L16" s="25" t="s">
        <v>5</v>
      </c>
      <c r="M16" s="30"/>
      <c r="N16" s="1"/>
      <c r="O16" s="1"/>
      <c r="P16" s="37">
        <v>0</v>
      </c>
      <c r="Q16" s="31">
        <v>0.47</v>
      </c>
      <c r="R16" s="31">
        <v>0.15</v>
      </c>
      <c r="S16" s="31">
        <v>0.08</v>
      </c>
      <c r="T16" s="31">
        <v>0.04</v>
      </c>
      <c r="U16" s="31">
        <v>0.03</v>
      </c>
      <c r="V16" s="31">
        <v>0.02</v>
      </c>
      <c r="W16" s="38">
        <v>0.01</v>
      </c>
    </row>
    <row r="17" spans="1:23" x14ac:dyDescent="0.3">
      <c r="A17" s="1"/>
      <c r="B17" s="1"/>
      <c r="C17" s="1"/>
      <c r="D17" s="1"/>
      <c r="E17" s="1"/>
      <c r="F17" s="1"/>
      <c r="G17" s="58" t="s">
        <v>25</v>
      </c>
      <c r="H17" s="59"/>
      <c r="I17" s="59"/>
      <c r="J17" s="59"/>
      <c r="K17" s="60"/>
      <c r="L17" s="26">
        <v>60</v>
      </c>
      <c r="M17" s="29"/>
      <c r="N17" s="1"/>
      <c r="O17" s="1"/>
      <c r="P17" s="37">
        <v>1</v>
      </c>
      <c r="Q17" s="31">
        <v>0.5</v>
      </c>
      <c r="R17" s="31">
        <v>0.16</v>
      </c>
      <c r="S17" s="31">
        <v>8.8999999999999996E-2</v>
      </c>
      <c r="T17" s="31">
        <v>4.8000000000000001E-2</v>
      </c>
      <c r="U17" s="31">
        <v>3.6999999999999998E-2</v>
      </c>
      <c r="V17" s="31">
        <v>2.5999999999999999E-2</v>
      </c>
      <c r="W17" s="38">
        <v>1.4999999999999999E-2</v>
      </c>
    </row>
    <row r="18" spans="1:23" x14ac:dyDescent="0.3">
      <c r="A18" s="1"/>
      <c r="B18" s="1"/>
      <c r="C18" s="1"/>
      <c r="D18" s="1"/>
      <c r="E18" s="1"/>
      <c r="F18" s="1"/>
      <c r="G18" s="48" t="s">
        <v>26</v>
      </c>
      <c r="H18" s="49"/>
      <c r="I18" s="49"/>
      <c r="J18" s="49"/>
      <c r="K18" s="50"/>
      <c r="L18" s="27">
        <v>60</v>
      </c>
      <c r="M18" s="29"/>
      <c r="N18" s="1"/>
      <c r="O18" s="1"/>
      <c r="P18" s="37">
        <v>2</v>
      </c>
      <c r="Q18" s="31">
        <v>0.51</v>
      </c>
      <c r="R18" s="31">
        <v>0.17</v>
      </c>
      <c r="S18" s="32">
        <v>9.8000000000000004E-2</v>
      </c>
      <c r="T18" s="31">
        <v>5.6000000000000001E-2</v>
      </c>
      <c r="U18" s="31">
        <v>4.3999999999999997E-2</v>
      </c>
      <c r="V18" s="31">
        <v>3.2000000000000001E-2</v>
      </c>
      <c r="W18" s="38">
        <v>0.02</v>
      </c>
    </row>
    <row r="19" spans="1:23" x14ac:dyDescent="0.3">
      <c r="A19" s="1"/>
      <c r="B19" s="1"/>
      <c r="C19" s="1"/>
      <c r="D19" s="1"/>
      <c r="E19" s="1"/>
      <c r="F19" s="1"/>
      <c r="G19" s="48" t="s">
        <v>27</v>
      </c>
      <c r="H19" s="49"/>
      <c r="I19" s="49"/>
      <c r="J19" s="49"/>
      <c r="K19" s="50"/>
      <c r="L19" s="27">
        <v>45</v>
      </c>
      <c r="M19" s="29"/>
      <c r="N19" s="1"/>
      <c r="O19" s="1"/>
      <c r="P19" s="37">
        <v>3</v>
      </c>
      <c r="Q19" s="31">
        <v>0.52</v>
      </c>
      <c r="R19" s="31">
        <v>0.18</v>
      </c>
      <c r="S19" s="31">
        <v>0.107</v>
      </c>
      <c r="T19" s="31">
        <v>6.4000000000000001E-2</v>
      </c>
      <c r="U19" s="31">
        <v>5.0999999999999997E-2</v>
      </c>
      <c r="V19" s="31">
        <v>3.7999999999999999E-2</v>
      </c>
      <c r="W19" s="38">
        <v>2.5000000000000001E-2</v>
      </c>
    </row>
    <row r="20" spans="1:23" x14ac:dyDescent="0.3">
      <c r="A20" s="1"/>
      <c r="B20" s="1"/>
      <c r="C20" s="1"/>
      <c r="D20" s="1"/>
      <c r="E20" s="1"/>
      <c r="F20" s="1"/>
      <c r="G20" s="48" t="s">
        <v>28</v>
      </c>
      <c r="H20" s="49"/>
      <c r="I20" s="49"/>
      <c r="J20" s="49"/>
      <c r="K20" s="50"/>
      <c r="L20" s="27">
        <v>45</v>
      </c>
      <c r="M20" s="29"/>
      <c r="N20" s="1"/>
      <c r="O20" s="1"/>
      <c r="P20" s="37">
        <v>4</v>
      </c>
      <c r="Q20" s="31">
        <v>0.53</v>
      </c>
      <c r="R20" s="31">
        <v>0.19</v>
      </c>
      <c r="S20" s="31">
        <v>0.11600000000000001</v>
      </c>
      <c r="T20" s="31">
        <v>7.1999999999999995E-2</v>
      </c>
      <c r="U20" s="31">
        <v>5.8000000000000003E-2</v>
      </c>
      <c r="V20" s="31">
        <v>4.3999999999999997E-2</v>
      </c>
      <c r="W20" s="38">
        <v>0.03</v>
      </c>
    </row>
    <row r="21" spans="1:23" ht="19.5" thickBot="1" x14ac:dyDescent="0.35">
      <c r="A21" s="1"/>
      <c r="B21" s="1"/>
      <c r="C21" s="1"/>
      <c r="D21" s="1"/>
      <c r="E21" s="1"/>
      <c r="F21" s="1"/>
      <c r="G21" s="48" t="s">
        <v>29</v>
      </c>
      <c r="H21" s="49"/>
      <c r="I21" s="49"/>
      <c r="J21" s="49"/>
      <c r="K21" s="50"/>
      <c r="L21" s="27">
        <v>45</v>
      </c>
      <c r="M21" s="29"/>
      <c r="N21" s="1"/>
      <c r="O21" s="1"/>
      <c r="P21" s="39">
        <v>5</v>
      </c>
      <c r="Q21" s="40">
        <v>0.54</v>
      </c>
      <c r="R21" s="40">
        <v>0.2</v>
      </c>
      <c r="S21" s="41">
        <v>0.125</v>
      </c>
      <c r="T21" s="40">
        <v>0.08</v>
      </c>
      <c r="U21" s="40">
        <v>6.5000000000000002E-2</v>
      </c>
      <c r="V21" s="40">
        <v>0.05</v>
      </c>
      <c r="W21" s="42">
        <v>3.5000000000000003E-2</v>
      </c>
    </row>
    <row r="22" spans="1:23" x14ac:dyDescent="0.3">
      <c r="A22" s="1"/>
      <c r="B22" s="1"/>
      <c r="C22" s="1"/>
      <c r="D22" s="1"/>
      <c r="E22" s="1"/>
      <c r="F22" s="1"/>
      <c r="G22" s="48" t="s">
        <v>30</v>
      </c>
      <c r="H22" s="49"/>
      <c r="I22" s="49"/>
      <c r="J22" s="49"/>
      <c r="K22" s="50"/>
      <c r="L22" s="27">
        <v>30</v>
      </c>
      <c r="M22" s="29"/>
      <c r="N22" s="1"/>
      <c r="O22" s="1"/>
      <c r="P22" s="1"/>
      <c r="Q22" s="1"/>
      <c r="R22" s="1"/>
    </row>
    <row r="23" spans="1:23" x14ac:dyDescent="0.3">
      <c r="A23" s="1"/>
      <c r="B23" s="1"/>
      <c r="C23" s="1"/>
      <c r="D23" s="1"/>
      <c r="E23" s="1"/>
      <c r="F23" s="1"/>
      <c r="G23" s="48" t="s">
        <v>31</v>
      </c>
      <c r="H23" s="49"/>
      <c r="I23" s="49"/>
      <c r="J23" s="49"/>
      <c r="K23" s="50"/>
      <c r="L23" s="27">
        <v>30</v>
      </c>
      <c r="M23" s="29"/>
      <c r="N23" s="1"/>
      <c r="O23" s="1"/>
      <c r="P23" s="1"/>
      <c r="Q23" s="1"/>
      <c r="R23" s="1"/>
    </row>
    <row r="24" spans="1:23" ht="19.5" thickBot="1" x14ac:dyDescent="0.35">
      <c r="A24" s="1"/>
      <c r="B24" s="1"/>
      <c r="C24" s="1"/>
      <c r="D24" s="1"/>
      <c r="E24" s="1"/>
      <c r="F24" s="1"/>
      <c r="G24" s="51" t="s">
        <v>32</v>
      </c>
      <c r="H24" s="52"/>
      <c r="I24" s="52"/>
      <c r="J24" s="52"/>
      <c r="K24" s="53"/>
      <c r="L24" s="28">
        <v>15</v>
      </c>
      <c r="M24" s="29"/>
      <c r="N24" s="1"/>
      <c r="O24" s="1"/>
      <c r="P24" s="1"/>
      <c r="Q24" s="1"/>
      <c r="R24" s="1"/>
    </row>
    <row r="25" spans="1:23" ht="19.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3" hidden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3" x14ac:dyDescent="0.3"/>
  </sheetData>
  <sheetProtection sheet="1" selectLockedCells="1"/>
  <mergeCells count="14">
    <mergeCell ref="B1:H1"/>
    <mergeCell ref="B2:H2"/>
    <mergeCell ref="G20:K20"/>
    <mergeCell ref="G21:K21"/>
    <mergeCell ref="G22:K22"/>
    <mergeCell ref="G23:K23"/>
    <mergeCell ref="G24:K24"/>
    <mergeCell ref="H4:I4"/>
    <mergeCell ref="G16:K16"/>
    <mergeCell ref="G17:K17"/>
    <mergeCell ref="G18:K18"/>
    <mergeCell ref="G19:K19"/>
    <mergeCell ref="G14:K14"/>
    <mergeCell ref="G8:I8"/>
  </mergeCells>
  <conditionalFormatting sqref="F13:F14">
    <cfRule type="expression" dxfId="10" priority="27">
      <formula>F13&gt;0</formula>
    </cfRule>
  </conditionalFormatting>
  <conditionalFormatting sqref="G17:G24">
    <cfRule type="expression" dxfId="6" priority="28">
      <formula>G17=$G$14</formula>
    </cfRule>
  </conditionalFormatting>
  <conditionalFormatting sqref="L17:L24">
    <cfRule type="expression" dxfId="5" priority="37">
      <formula>G17=$G$14</formula>
    </cfRule>
  </conditionalFormatting>
  <conditionalFormatting sqref="G6">
    <cfRule type="expression" dxfId="4" priority="39">
      <formula>AND($N$11=1,#REF!=$O$8)</formula>
    </cfRule>
  </conditionalFormatting>
  <conditionalFormatting sqref="E13:E14">
    <cfRule type="expression" dxfId="3" priority="4">
      <formula>E13&gt;0</formula>
    </cfRule>
  </conditionalFormatting>
  <conditionalFormatting sqref="E13:E14">
    <cfRule type="expression" dxfId="2" priority="3">
      <formula>E13&lt;0</formula>
    </cfRule>
  </conditionalFormatting>
  <conditionalFormatting sqref="E13">
    <cfRule type="expression" dxfId="1" priority="2">
      <formula>E13=0</formula>
    </cfRule>
  </conditionalFormatting>
  <conditionalFormatting sqref="E14">
    <cfRule type="expression" dxfId="0" priority="1">
      <formula>E14=0</formula>
    </cfRule>
  </conditionalFormatting>
  <dataValidations count="5">
    <dataValidation type="decimal" allowBlank="1" showInputMessage="1" showErrorMessage="1" errorTitle="Unzulässige Eingabe!" error="Zulässig sind Zahlen von -9999,99 bis 9999,99" sqref="C5:C6" xr:uid="{AB90ABBD-FD39-45E4-8BF7-4B1EA30032C9}">
      <formula1>-9999.99</formula1>
      <formula2>9999.99</formula2>
    </dataValidation>
    <dataValidation type="list" allowBlank="1" showInputMessage="1" showErrorMessage="1" sqref="K5:M5" xr:uid="{90412A0A-854B-426D-B40E-C9A7A660E320}">
      <formula1>#REF!</formula1>
    </dataValidation>
    <dataValidation type="list" allowBlank="1" showInputMessage="1" showErrorMessage="1" sqref="G8:I8" xr:uid="{B7592567-BA4C-43C7-912C-EE3E51920BF3}">
      <formula1>$O$11:$O$13</formula1>
    </dataValidation>
    <dataValidation type="whole" allowBlank="1" showInputMessage="1" showErrorMessage="1" sqref="H5:I5" xr:uid="{6885F477-510E-4CAA-AF66-7952A11914D7}">
      <formula1>0</formula1>
      <formula2>99</formula2>
    </dataValidation>
    <dataValidation type="list" allowBlank="1" showInputMessage="1" showErrorMessage="1" sqref="G14" xr:uid="{6D822FBD-D510-4A1A-8435-431930C7AFA8}">
      <formula1>$G$17:$G$24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Rating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Baum</dc:creator>
  <cp:lastModifiedBy>Hermann Baum</cp:lastModifiedBy>
  <dcterms:created xsi:type="dcterms:W3CDTF">2021-11-17T12:55:03Z</dcterms:created>
  <dcterms:modified xsi:type="dcterms:W3CDTF">2023-04-02T19:22:55Z</dcterms:modified>
</cp:coreProperties>
</file>